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0522辽宁对外经贸学院 2021-2022-2 21-22-" sheetId="1" r:id="rId1"/>
  </sheets>
  <definedNames>
    <definedName name="_xlnm._FilterDatabase" localSheetId="0" hidden="1">'0522辽宁对外经贸学院 2021-2022-2 21-22-'!$A$4:$K$715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7DAD393FF2A7488386DEE14270CDE02D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3" name="ID_E9867C189EEE4E0E934CDA65BE3477CF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4" name="ID_643871F627EA47F28BA4A47973D28C24" descr="图片2"/>
        <xdr:cNvPicPr/>
      </xdr:nvPicPr>
      <xdr:blipFill>
        <a:blip r:embed="rId2"/>
        <a:stretch>
          <a:fillRect/>
        </a:stretch>
      </xdr:blipFill>
      <xdr:spPr>
        <a:xfrm>
          <a:off x="0" y="0"/>
          <a:ext cx="2487295" cy="2981325"/>
        </a:xfrm>
        <a:prstGeom prst="rect">
          <a:avLst/>
        </a:prstGeom>
      </xdr:spPr>
    </xdr:pic>
  </etc:cellImage>
  <etc:cellImage>
    <xdr:pic>
      <xdr:nvPicPr>
        <xdr:cNvPr id="5" name="ID_4E0300F885F54C43B5374070675ED639" descr="图片3"/>
        <xdr:cNvPicPr/>
      </xdr:nvPicPr>
      <xdr:blipFill>
        <a:blip r:embed="rId3"/>
        <a:stretch>
          <a:fillRect/>
        </a:stretch>
      </xdr:blipFill>
      <xdr:spPr>
        <a:xfrm>
          <a:off x="0" y="0"/>
          <a:ext cx="2585085" cy="3035935"/>
        </a:xfrm>
        <a:prstGeom prst="rect">
          <a:avLst/>
        </a:prstGeom>
      </xdr:spPr>
    </xdr:pic>
  </etc:cellImage>
  <etc:cellImage>
    <xdr:pic>
      <xdr:nvPicPr>
        <xdr:cNvPr id="6" name="ID_973F9E4DDC0748558D7F79C66CC4C5B7" descr="图片4"/>
        <xdr:cNvPicPr/>
      </xdr:nvPicPr>
      <xdr:blipFill>
        <a:blip r:embed="rId4"/>
        <a:stretch>
          <a:fillRect/>
        </a:stretch>
      </xdr:blipFill>
      <xdr:spPr>
        <a:xfrm>
          <a:off x="0" y="0"/>
          <a:ext cx="2585085" cy="3103245"/>
        </a:xfrm>
        <a:prstGeom prst="rect">
          <a:avLst/>
        </a:prstGeom>
      </xdr:spPr>
    </xdr:pic>
  </etc:cellImage>
  <etc:cellImage>
    <xdr:pic>
      <xdr:nvPicPr>
        <xdr:cNvPr id="7" name="ID_79313B44A4B449299FEE6154C340DD0E" descr="图片4"/>
        <xdr:cNvPicPr/>
      </xdr:nvPicPr>
      <xdr:blipFill>
        <a:blip r:embed="rId4"/>
        <a:stretch>
          <a:fillRect/>
        </a:stretch>
      </xdr:blipFill>
      <xdr:spPr>
        <a:xfrm>
          <a:off x="0" y="0"/>
          <a:ext cx="2585085" cy="3103245"/>
        </a:xfrm>
        <a:prstGeom prst="rect">
          <a:avLst/>
        </a:prstGeom>
      </xdr:spPr>
    </xdr:pic>
  </etc:cellImage>
  <etc:cellImage>
    <xdr:pic>
      <xdr:nvPicPr>
        <xdr:cNvPr id="8" name="ID_7CFA831598944BE19994B2C3861C5546" descr="图片5"/>
        <xdr:cNvPicPr/>
      </xdr:nvPicPr>
      <xdr:blipFill>
        <a:blip r:embed="rId5"/>
        <a:stretch>
          <a:fillRect/>
        </a:stretch>
      </xdr:blipFill>
      <xdr:spPr>
        <a:xfrm>
          <a:off x="0" y="0"/>
          <a:ext cx="2487295" cy="2981325"/>
        </a:xfrm>
        <a:prstGeom prst="rect">
          <a:avLst/>
        </a:prstGeom>
      </xdr:spPr>
    </xdr:pic>
  </etc:cellImage>
  <etc:cellImage>
    <xdr:pic>
      <xdr:nvPicPr>
        <xdr:cNvPr id="9" name="ID_5B39DFDA6A174BFE8B7E551E1469E702" descr="图片6"/>
        <xdr:cNvPicPr/>
      </xdr:nvPicPr>
      <xdr:blipFill>
        <a:blip r:embed="rId6"/>
        <a:stretch>
          <a:fillRect/>
        </a:stretch>
      </xdr:blipFill>
      <xdr:spPr>
        <a:xfrm>
          <a:off x="0" y="0"/>
          <a:ext cx="2585085" cy="3035935"/>
        </a:xfrm>
        <a:prstGeom prst="rect">
          <a:avLst/>
        </a:prstGeom>
      </xdr:spPr>
    </xdr:pic>
  </etc:cellImage>
  <etc:cellImage>
    <xdr:pic>
      <xdr:nvPicPr>
        <xdr:cNvPr id="10" name="ID_22FFB3BB69904B4A9CE8B8693D713121" descr="图片7"/>
        <xdr:cNvPicPr/>
      </xdr:nvPicPr>
      <xdr:blipFill>
        <a:blip r:embed="rId7"/>
        <a:stretch>
          <a:fillRect/>
        </a:stretch>
      </xdr:blipFill>
      <xdr:spPr>
        <a:xfrm>
          <a:off x="0" y="0"/>
          <a:ext cx="2524125" cy="3005455"/>
        </a:xfrm>
        <a:prstGeom prst="rect">
          <a:avLst/>
        </a:prstGeom>
      </xdr:spPr>
    </xdr:pic>
  </etc:cellImage>
  <etc:cellImage>
    <xdr:pic>
      <xdr:nvPicPr>
        <xdr:cNvPr id="11" name="ID_863DA7A7E2834FCCBC86A1673F687F33" descr="图片7"/>
        <xdr:cNvPicPr/>
      </xdr:nvPicPr>
      <xdr:blipFill>
        <a:blip r:embed="rId7"/>
        <a:stretch>
          <a:fillRect/>
        </a:stretch>
      </xdr:blipFill>
      <xdr:spPr>
        <a:xfrm>
          <a:off x="0" y="0"/>
          <a:ext cx="2524125" cy="3005455"/>
        </a:xfrm>
        <a:prstGeom prst="rect">
          <a:avLst/>
        </a:prstGeom>
      </xdr:spPr>
    </xdr:pic>
  </etc:cellImage>
  <etc:cellImage>
    <xdr:pic>
      <xdr:nvPicPr>
        <xdr:cNvPr id="12" name="ID_5E57B0FED85C40CFA746E0A2086FA862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13" name="ID_0D52BD886A6049399406893CB4FBBA4D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14" name="ID_FABF8CBD88934DB68D7C50785188D39B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15" name="ID_8D4EE9028756455E9EACB4828E8B75B5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16" name="ID_768597210188458E93842F5FBD909E98" descr="图片8"/>
        <xdr:cNvPicPr/>
      </xdr:nvPicPr>
      <xdr:blipFill>
        <a:blip r:embed="rId8"/>
        <a:stretch>
          <a:fillRect/>
        </a:stretch>
      </xdr:blipFill>
      <xdr:spPr>
        <a:xfrm>
          <a:off x="0" y="0"/>
          <a:ext cx="2524125" cy="3005455"/>
        </a:xfrm>
        <a:prstGeom prst="rect">
          <a:avLst/>
        </a:prstGeom>
      </xdr:spPr>
    </xdr:pic>
  </etc:cellImage>
  <etc:cellImage>
    <xdr:pic>
      <xdr:nvPicPr>
        <xdr:cNvPr id="17" name="ID_624B32D77F1F4E4CBE44FC0182EB7D16" descr="图片8"/>
        <xdr:cNvPicPr/>
      </xdr:nvPicPr>
      <xdr:blipFill>
        <a:blip r:embed="rId8"/>
        <a:stretch>
          <a:fillRect/>
        </a:stretch>
      </xdr:blipFill>
      <xdr:spPr>
        <a:xfrm>
          <a:off x="0" y="0"/>
          <a:ext cx="2524125" cy="3005455"/>
        </a:xfrm>
        <a:prstGeom prst="rect">
          <a:avLst/>
        </a:prstGeom>
      </xdr:spPr>
    </xdr:pic>
  </etc:cellImage>
  <etc:cellImage>
    <xdr:pic>
      <xdr:nvPicPr>
        <xdr:cNvPr id="18" name="ID_FA4FF7D6A896458E95A9361A19C05E54" descr="图片9"/>
        <xdr:cNvPicPr/>
      </xdr:nvPicPr>
      <xdr:blipFill>
        <a:blip r:embed="rId9"/>
        <a:stretch>
          <a:fillRect/>
        </a:stretch>
      </xdr:blipFill>
      <xdr:spPr>
        <a:xfrm>
          <a:off x="0" y="0"/>
          <a:ext cx="2585085" cy="3103245"/>
        </a:xfrm>
        <a:prstGeom prst="rect">
          <a:avLst/>
        </a:prstGeom>
      </xdr:spPr>
    </xdr:pic>
  </etc:cellImage>
  <etc:cellImage>
    <xdr:pic>
      <xdr:nvPicPr>
        <xdr:cNvPr id="19" name="ID_5C3E3FE37A1C49FB8874A8DDC8F09BB8" descr="图片10"/>
        <xdr:cNvPicPr/>
      </xdr:nvPicPr>
      <xdr:blipFill>
        <a:blip r:embed="rId5"/>
        <a:stretch>
          <a:fillRect/>
        </a:stretch>
      </xdr:blipFill>
      <xdr:spPr>
        <a:xfrm>
          <a:off x="0" y="0"/>
          <a:ext cx="2487295" cy="2981325"/>
        </a:xfrm>
        <a:prstGeom prst="rect">
          <a:avLst/>
        </a:prstGeom>
      </xdr:spPr>
    </xdr:pic>
  </etc:cellImage>
  <etc:cellImage>
    <xdr:pic>
      <xdr:nvPicPr>
        <xdr:cNvPr id="20" name="ID_ACB46746E4A94AA29D434991E6F4F7FF" descr="图片11"/>
        <xdr:cNvPicPr/>
      </xdr:nvPicPr>
      <xdr:blipFill>
        <a:blip r:embed="rId6"/>
        <a:stretch>
          <a:fillRect/>
        </a:stretch>
      </xdr:blipFill>
      <xdr:spPr>
        <a:xfrm>
          <a:off x="0" y="0"/>
          <a:ext cx="2585085" cy="3035935"/>
        </a:xfrm>
        <a:prstGeom prst="rect">
          <a:avLst/>
        </a:prstGeom>
      </xdr:spPr>
    </xdr:pic>
  </etc:cellImage>
  <etc:cellImage>
    <xdr:pic>
      <xdr:nvPicPr>
        <xdr:cNvPr id="21" name="ID_F834AF5B415E4D5485682FCB8C099858" descr="图片12"/>
        <xdr:cNvPicPr/>
      </xdr:nvPicPr>
      <xdr:blipFill>
        <a:blip r:embed="rId9"/>
        <a:stretch>
          <a:fillRect/>
        </a:stretch>
      </xdr:blipFill>
      <xdr:spPr>
        <a:xfrm>
          <a:off x="0" y="0"/>
          <a:ext cx="2585085" cy="3103245"/>
        </a:xfrm>
        <a:prstGeom prst="rect">
          <a:avLst/>
        </a:prstGeom>
      </xdr:spPr>
    </xdr:pic>
  </etc:cellImage>
  <etc:cellImage>
    <xdr:pic>
      <xdr:nvPicPr>
        <xdr:cNvPr id="22" name="ID_D84F6A0619B746DBB565DA6D0007D17F" descr="图片1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23" name="ID_EA8D69E831A54BB98C59596F7CB7E54D" descr="21营销"/>
        <xdr:cNvPicPr/>
      </xdr:nvPicPr>
      <xdr:blipFill>
        <a:blip r:embed="rId7"/>
        <a:stretch>
          <a:fillRect/>
        </a:stretch>
      </xdr:blipFill>
      <xdr:spPr>
        <a:xfrm>
          <a:off x="0" y="0"/>
          <a:ext cx="2524125" cy="3005455"/>
        </a:xfrm>
        <a:prstGeom prst="rect">
          <a:avLst/>
        </a:prstGeom>
      </xdr:spPr>
    </xdr:pic>
  </etc:cellImage>
  <etc:cellImage>
    <xdr:pic>
      <xdr:nvPicPr>
        <xdr:cNvPr id="24" name="ID_6DB34D4F61C44AEEAECBA762085F39A8" descr="21营销"/>
        <xdr:cNvPicPr/>
      </xdr:nvPicPr>
      <xdr:blipFill>
        <a:blip r:embed="rId7"/>
        <a:stretch>
          <a:fillRect/>
        </a:stretch>
      </xdr:blipFill>
      <xdr:spPr>
        <a:xfrm>
          <a:off x="0" y="0"/>
          <a:ext cx="2524125" cy="3005455"/>
        </a:xfrm>
        <a:prstGeom prst="rect">
          <a:avLst/>
        </a:prstGeom>
      </xdr:spPr>
    </xdr:pic>
  </etc:cellImage>
  <etc:cellImage>
    <xdr:pic>
      <xdr:nvPicPr>
        <xdr:cNvPr id="25" name="ID_D791DFBB90B04BE589A87C8BD7C40B37" descr="21旅8"/>
        <xdr:cNvPicPr/>
      </xdr:nvPicPr>
      <xdr:blipFill>
        <a:blip r:embed="rId3"/>
        <a:stretch>
          <a:fillRect/>
        </a:stretch>
      </xdr:blipFill>
      <xdr:spPr>
        <a:xfrm>
          <a:off x="0" y="0"/>
          <a:ext cx="2585085" cy="3035935"/>
        </a:xfrm>
        <a:prstGeom prst="rect">
          <a:avLst/>
        </a:prstGeom>
      </xdr:spPr>
    </xdr:pic>
  </etc:cellImage>
  <etc:cellImage>
    <xdr:pic>
      <xdr:nvPicPr>
        <xdr:cNvPr id="26" name="ID_51A35E2C3254419EAACEEC45F7BE6D09" descr="21人力"/>
        <xdr:cNvPicPr/>
      </xdr:nvPicPr>
      <xdr:blipFill>
        <a:blip r:embed="rId1"/>
        <a:stretch>
          <a:fillRect/>
        </a:stretch>
      </xdr:blipFill>
      <xdr:spPr>
        <a:xfrm>
          <a:off x="0" y="0"/>
          <a:ext cx="2060575" cy="2609215"/>
        </a:xfrm>
        <a:prstGeom prst="rect">
          <a:avLst/>
        </a:prstGeom>
      </xdr:spPr>
    </xdr:pic>
  </etc:cellImage>
  <etc:cellImage>
    <xdr:pic>
      <xdr:nvPicPr>
        <xdr:cNvPr id="27" name="ID_0318A0917C55416FB1155B562FA597EB" descr="21旅7"/>
        <xdr:cNvPicPr/>
      </xdr:nvPicPr>
      <xdr:blipFill>
        <a:blip r:embed="rId2"/>
        <a:stretch>
          <a:fillRect/>
        </a:stretch>
      </xdr:blipFill>
      <xdr:spPr>
        <a:xfrm>
          <a:off x="0" y="0"/>
          <a:ext cx="2487295" cy="2981325"/>
        </a:xfrm>
        <a:prstGeom prst="rect">
          <a:avLst/>
        </a:prstGeom>
      </xdr:spPr>
    </xdr:pic>
  </etc:cellImage>
  <etc:cellImage>
    <xdr:pic>
      <xdr:nvPicPr>
        <xdr:cNvPr id="28" name="ID_A247F2C71F2E4E2088E15C132936089B" descr="19信5"/>
        <xdr:cNvPicPr/>
      </xdr:nvPicPr>
      <xdr:blipFill>
        <a:blip r:embed="rId10"/>
        <a:stretch>
          <a:fillRect/>
        </a:stretch>
      </xdr:blipFill>
      <xdr:spPr>
        <a:xfrm>
          <a:off x="0" y="0"/>
          <a:ext cx="1859280" cy="2430780"/>
        </a:xfrm>
        <a:prstGeom prst="rect">
          <a:avLst/>
        </a:prstGeom>
      </xdr:spPr>
    </xdr:pic>
  </etc:cellImage>
  <etc:cellImage>
    <xdr:pic>
      <xdr:nvPicPr>
        <xdr:cNvPr id="29" name="ID_BEAD7A0B8B4F4A36B179B6018E6A56D7" descr="19信4"/>
        <xdr:cNvPicPr/>
      </xdr:nvPicPr>
      <xdr:blipFill>
        <a:blip r:embed="rId11"/>
        <a:stretch>
          <a:fillRect/>
        </a:stretch>
      </xdr:blipFill>
      <xdr:spPr>
        <a:xfrm>
          <a:off x="0" y="0"/>
          <a:ext cx="1767840" cy="2316480"/>
        </a:xfrm>
        <a:prstGeom prst="rect">
          <a:avLst/>
        </a:prstGeom>
      </xdr:spPr>
    </xdr:pic>
  </etc:cellImage>
  <etc:cellImage>
    <xdr:pic>
      <xdr:nvPicPr>
        <xdr:cNvPr id="30" name="ID_996C9900C3834E32831A2D0D4FEDA2B9" descr="19旅1"/>
        <xdr:cNvPicPr/>
      </xdr:nvPicPr>
      <xdr:blipFill>
        <a:blip r:embed="rId12"/>
        <a:stretch>
          <a:fillRect/>
        </a:stretch>
      </xdr:blipFill>
      <xdr:spPr>
        <a:xfrm>
          <a:off x="0" y="0"/>
          <a:ext cx="1676400" cy="2194560"/>
        </a:xfrm>
        <a:prstGeom prst="rect">
          <a:avLst/>
        </a:prstGeom>
      </xdr:spPr>
    </xdr:pic>
  </etc:cellImage>
  <etc:cellImage>
    <xdr:pic>
      <xdr:nvPicPr>
        <xdr:cNvPr id="31" name="ID_30927CA2205F444FA063DADFE17ACE58" descr="19旅2"/>
        <xdr:cNvPicPr/>
      </xdr:nvPicPr>
      <xdr:blipFill>
        <a:blip r:embed="rId13"/>
        <a:stretch>
          <a:fillRect/>
        </a:stretch>
      </xdr:blipFill>
      <xdr:spPr>
        <a:xfrm>
          <a:off x="0" y="0"/>
          <a:ext cx="1645920" cy="2209800"/>
        </a:xfrm>
        <a:prstGeom prst="rect">
          <a:avLst/>
        </a:prstGeom>
      </xdr:spPr>
    </xdr:pic>
  </etc:cellImage>
  <etc:cellImage>
    <xdr:pic>
      <xdr:nvPicPr>
        <xdr:cNvPr id="33" name="ID_59F3CC23447540E3A024B9C96A83081E" descr="19旅3"/>
        <xdr:cNvPicPr/>
      </xdr:nvPicPr>
      <xdr:blipFill>
        <a:blip r:embed="rId14"/>
        <a:stretch>
          <a:fillRect/>
        </a:stretch>
      </xdr:blipFill>
      <xdr:spPr>
        <a:xfrm>
          <a:off x="0" y="0"/>
          <a:ext cx="1744980" cy="2362200"/>
        </a:xfrm>
        <a:prstGeom prst="rect">
          <a:avLst/>
        </a:prstGeom>
      </xdr:spPr>
    </xdr:pic>
  </etc:cellImage>
  <etc:cellImage>
    <xdr:pic>
      <xdr:nvPicPr>
        <xdr:cNvPr id="34" name="ID_EFE24A3843D94A828F62AAF782225798" descr="19旅1"/>
        <xdr:cNvPicPr/>
      </xdr:nvPicPr>
      <xdr:blipFill>
        <a:blip r:embed="rId12"/>
        <a:stretch>
          <a:fillRect/>
        </a:stretch>
      </xdr:blipFill>
      <xdr:spPr>
        <a:xfrm>
          <a:off x="0" y="0"/>
          <a:ext cx="1676400" cy="2194560"/>
        </a:xfrm>
        <a:prstGeom prst="rect">
          <a:avLst/>
        </a:prstGeom>
      </xdr:spPr>
    </xdr:pic>
  </etc:cellImage>
  <etc:cellImage>
    <xdr:pic>
      <xdr:nvPicPr>
        <xdr:cNvPr id="35" name="ID_35642D8D961A432CA68249D8BAC96C3A" descr="19旅2"/>
        <xdr:cNvPicPr/>
      </xdr:nvPicPr>
      <xdr:blipFill>
        <a:blip r:embed="rId13"/>
        <a:stretch>
          <a:fillRect/>
        </a:stretch>
      </xdr:blipFill>
      <xdr:spPr>
        <a:xfrm>
          <a:off x="0" y="0"/>
          <a:ext cx="1645920" cy="2209800"/>
        </a:xfrm>
        <a:prstGeom prst="rect">
          <a:avLst/>
        </a:prstGeom>
      </xdr:spPr>
    </xdr:pic>
  </etc:cellImage>
  <etc:cellImage>
    <xdr:pic>
      <xdr:nvPicPr>
        <xdr:cNvPr id="36" name="ID_CC81C91077EA4146A59B44C2B6071211" descr="19信4"/>
        <xdr:cNvPicPr/>
      </xdr:nvPicPr>
      <xdr:blipFill>
        <a:blip r:embed="rId11"/>
        <a:stretch>
          <a:fillRect/>
        </a:stretch>
      </xdr:blipFill>
      <xdr:spPr>
        <a:xfrm>
          <a:off x="0" y="0"/>
          <a:ext cx="1767840" cy="2316480"/>
        </a:xfrm>
        <a:prstGeom prst="rect">
          <a:avLst/>
        </a:prstGeom>
      </xdr:spPr>
    </xdr:pic>
  </etc:cellImage>
  <etc:cellImage>
    <xdr:pic>
      <xdr:nvPicPr>
        <xdr:cNvPr id="37" name="ID_6217DB4A3CBC4C94B4CC73D2803DF8E5" descr="19信5"/>
        <xdr:cNvPicPr/>
      </xdr:nvPicPr>
      <xdr:blipFill>
        <a:blip r:embed="rId10"/>
        <a:stretch>
          <a:fillRect/>
        </a:stretch>
      </xdr:blipFill>
      <xdr:spPr>
        <a:xfrm>
          <a:off x="0" y="0"/>
          <a:ext cx="1859280" cy="2430780"/>
        </a:xfrm>
        <a:prstGeom prst="rect">
          <a:avLst/>
        </a:prstGeom>
      </xdr:spPr>
    </xdr:pic>
  </etc:cellImage>
  <etc:cellImage>
    <xdr:pic>
      <xdr:nvPicPr>
        <xdr:cNvPr id="38" name="ID_760CFEB59EF6453BA2D88C785FC622DE" descr="19旅1"/>
        <xdr:cNvPicPr/>
      </xdr:nvPicPr>
      <xdr:blipFill>
        <a:blip r:embed="rId12"/>
        <a:stretch>
          <a:fillRect/>
        </a:stretch>
      </xdr:blipFill>
      <xdr:spPr>
        <a:xfrm>
          <a:off x="0" y="0"/>
          <a:ext cx="1676400" cy="2194560"/>
        </a:xfrm>
        <a:prstGeom prst="rect">
          <a:avLst/>
        </a:prstGeom>
      </xdr:spPr>
    </xdr:pic>
  </etc:cellImage>
  <etc:cellImage>
    <xdr:pic>
      <xdr:nvPicPr>
        <xdr:cNvPr id="39" name="ID_201AEFD248F8432E80CA409CD67BC4B8" descr="19旅2"/>
        <xdr:cNvPicPr/>
      </xdr:nvPicPr>
      <xdr:blipFill>
        <a:blip r:embed="rId13"/>
        <a:stretch>
          <a:fillRect/>
        </a:stretch>
      </xdr:blipFill>
      <xdr:spPr>
        <a:xfrm>
          <a:off x="0" y="0"/>
          <a:ext cx="1645920" cy="2209800"/>
        </a:xfrm>
        <a:prstGeom prst="rect">
          <a:avLst/>
        </a:prstGeom>
      </xdr:spPr>
    </xdr:pic>
  </etc:cellImage>
  <etc:cellImage>
    <xdr:pic>
      <xdr:nvPicPr>
        <xdr:cNvPr id="40" name="ID_316A4D780BF8446DA358395A74E820CA" descr="19旅3"/>
        <xdr:cNvPicPr/>
      </xdr:nvPicPr>
      <xdr:blipFill>
        <a:blip r:embed="rId14"/>
        <a:stretch>
          <a:fillRect/>
        </a:stretch>
      </xdr:blipFill>
      <xdr:spPr>
        <a:xfrm>
          <a:off x="0" y="0"/>
          <a:ext cx="1744980" cy="2362200"/>
        </a:xfrm>
        <a:prstGeom prst="rect">
          <a:avLst/>
        </a:prstGeom>
      </xdr:spPr>
    </xdr:pic>
  </etc:cellImage>
  <etc:cellImage>
    <xdr:pic>
      <xdr:nvPicPr>
        <xdr:cNvPr id="41" name="ID_DAD8CFF7A82942B299DB1419D8695C9C" descr="19信4"/>
        <xdr:cNvPicPr/>
      </xdr:nvPicPr>
      <xdr:blipFill>
        <a:blip r:embed="rId11"/>
        <a:stretch>
          <a:fillRect/>
        </a:stretch>
      </xdr:blipFill>
      <xdr:spPr>
        <a:xfrm>
          <a:off x="0" y="0"/>
          <a:ext cx="1767840" cy="2316480"/>
        </a:xfrm>
        <a:prstGeom prst="rect">
          <a:avLst/>
        </a:prstGeom>
      </xdr:spPr>
    </xdr:pic>
  </etc:cellImage>
  <etc:cellImage>
    <xdr:pic>
      <xdr:nvPicPr>
        <xdr:cNvPr id="42" name="ID_3D8CFF6A05EC441290C82B6338509AAD" descr="19信5"/>
        <xdr:cNvPicPr/>
      </xdr:nvPicPr>
      <xdr:blipFill>
        <a:blip r:embed="rId10"/>
        <a:stretch>
          <a:fillRect/>
        </a:stretch>
      </xdr:blipFill>
      <xdr:spPr>
        <a:xfrm>
          <a:off x="0" y="0"/>
          <a:ext cx="1859280" cy="2430780"/>
        </a:xfrm>
        <a:prstGeom prst="rect">
          <a:avLst/>
        </a:prstGeom>
      </xdr:spPr>
    </xdr:pic>
  </etc:cellImage>
  <etc:cellImage>
    <xdr:pic>
      <xdr:nvPicPr>
        <xdr:cNvPr id="43" name="ID_C504CE18C60C46C59BB2269C0664F1BD" descr="21旅5"/>
        <xdr:cNvPicPr/>
      </xdr:nvPicPr>
      <xdr:blipFill>
        <a:blip r:embed="rId15"/>
        <a:stretch>
          <a:fillRect/>
        </a:stretch>
      </xdr:blipFill>
      <xdr:spPr>
        <a:xfrm>
          <a:off x="0" y="0"/>
          <a:ext cx="695325" cy="756285"/>
        </a:xfrm>
        <a:prstGeom prst="rect">
          <a:avLst/>
        </a:prstGeom>
      </xdr:spPr>
    </xdr:pic>
  </etc:cellImage>
  <etc:cellImage>
    <xdr:pic>
      <xdr:nvPicPr>
        <xdr:cNvPr id="44" name="ID_E3E9CBA8F44244E7B136848FB8A0165B" descr="21旅3"/>
        <xdr:cNvPicPr/>
      </xdr:nvPicPr>
      <xdr:blipFill>
        <a:blip r:embed="rId16"/>
        <a:stretch>
          <a:fillRect/>
        </a:stretch>
      </xdr:blipFill>
      <xdr:spPr>
        <a:xfrm>
          <a:off x="0" y="0"/>
          <a:ext cx="737870" cy="835660"/>
        </a:xfrm>
        <a:prstGeom prst="rect">
          <a:avLst/>
        </a:prstGeom>
      </xdr:spPr>
    </xdr:pic>
  </etc:cellImage>
  <etc:cellImage>
    <xdr:pic>
      <xdr:nvPicPr>
        <xdr:cNvPr id="45" name="ID_CE8ADF73496C4C79A6672939AD0D942E" descr="21旅1"/>
        <xdr:cNvPicPr/>
      </xdr:nvPicPr>
      <xdr:blipFill>
        <a:blip r:embed="rId17"/>
        <a:stretch>
          <a:fillRect/>
        </a:stretch>
      </xdr:blipFill>
      <xdr:spPr>
        <a:xfrm>
          <a:off x="0" y="0"/>
          <a:ext cx="780415" cy="1018540"/>
        </a:xfrm>
        <a:prstGeom prst="rect">
          <a:avLst/>
        </a:prstGeom>
      </xdr:spPr>
    </xdr:pic>
  </etc:cellImage>
  <etc:cellImage>
    <xdr:pic>
      <xdr:nvPicPr>
        <xdr:cNvPr id="46" name="ID_06349BB20F1F4140AADEC11C52EFC045" descr="21旅1"/>
        <xdr:cNvPicPr/>
      </xdr:nvPicPr>
      <xdr:blipFill>
        <a:blip r:embed="rId17"/>
        <a:stretch>
          <a:fillRect/>
        </a:stretch>
      </xdr:blipFill>
      <xdr:spPr>
        <a:xfrm>
          <a:off x="0" y="0"/>
          <a:ext cx="780415" cy="1018540"/>
        </a:xfrm>
        <a:prstGeom prst="rect">
          <a:avLst/>
        </a:prstGeom>
      </xdr:spPr>
    </xdr:pic>
  </etc:cellImage>
  <etc:cellImage>
    <xdr:pic>
      <xdr:nvPicPr>
        <xdr:cNvPr id="47" name="ID_D781E44E3BBD4CF2960D6AC08715F8C0" descr="21旅3"/>
        <xdr:cNvPicPr/>
      </xdr:nvPicPr>
      <xdr:blipFill>
        <a:blip r:embed="rId16"/>
        <a:stretch>
          <a:fillRect/>
        </a:stretch>
      </xdr:blipFill>
      <xdr:spPr>
        <a:xfrm>
          <a:off x="0" y="0"/>
          <a:ext cx="737870" cy="835660"/>
        </a:xfrm>
        <a:prstGeom prst="rect">
          <a:avLst/>
        </a:prstGeom>
      </xdr:spPr>
    </xdr:pic>
  </etc:cellImage>
  <etc:cellImage>
    <xdr:pic>
      <xdr:nvPicPr>
        <xdr:cNvPr id="48" name="ID_6FD203109D344D5E8321790C71342079" descr="21旅5"/>
        <xdr:cNvPicPr/>
      </xdr:nvPicPr>
      <xdr:blipFill>
        <a:blip r:embed="rId15"/>
        <a:stretch>
          <a:fillRect/>
        </a:stretch>
      </xdr:blipFill>
      <xdr:spPr>
        <a:xfrm>
          <a:off x="0" y="0"/>
          <a:ext cx="695325" cy="756285"/>
        </a:xfrm>
        <a:prstGeom prst="rect">
          <a:avLst/>
        </a:prstGeom>
      </xdr:spPr>
    </xdr:pic>
  </etc:cellImage>
  <etc:cellImage>
    <xdr:pic>
      <xdr:nvPicPr>
        <xdr:cNvPr id="49" name="ID_B9CF073EF39E4FE6A26C86F5C657CCD3" descr="21旅1"/>
        <xdr:cNvPicPr/>
      </xdr:nvPicPr>
      <xdr:blipFill>
        <a:blip r:embed="rId17"/>
        <a:stretch>
          <a:fillRect/>
        </a:stretch>
      </xdr:blipFill>
      <xdr:spPr>
        <a:xfrm>
          <a:off x="0" y="0"/>
          <a:ext cx="780415" cy="1018540"/>
        </a:xfrm>
        <a:prstGeom prst="rect">
          <a:avLst/>
        </a:prstGeom>
      </xdr:spPr>
    </xdr:pic>
  </etc:cellImage>
  <etc:cellImage>
    <xdr:pic>
      <xdr:nvPicPr>
        <xdr:cNvPr id="50" name="ID_10F73CA2A79A4E948187A3DD562BEFE6" descr="21旅1"/>
        <xdr:cNvPicPr/>
      </xdr:nvPicPr>
      <xdr:blipFill>
        <a:blip r:embed="rId17"/>
        <a:stretch>
          <a:fillRect/>
        </a:stretch>
      </xdr:blipFill>
      <xdr:spPr>
        <a:xfrm>
          <a:off x="0" y="0"/>
          <a:ext cx="780415" cy="1018540"/>
        </a:xfrm>
        <a:prstGeom prst="rect">
          <a:avLst/>
        </a:prstGeom>
      </xdr:spPr>
    </xdr:pic>
  </etc:cellImage>
  <etc:cellImage>
    <xdr:pic>
      <xdr:nvPicPr>
        <xdr:cNvPr id="51" name="ID_7C96EEF13D7549EC8D79BAAD05B9749C" descr="21旅5"/>
        <xdr:cNvPicPr/>
      </xdr:nvPicPr>
      <xdr:blipFill>
        <a:blip r:embed="rId15"/>
        <a:stretch>
          <a:fillRect/>
        </a:stretch>
      </xdr:blipFill>
      <xdr:spPr>
        <a:xfrm>
          <a:off x="0" y="0"/>
          <a:ext cx="695325" cy="756285"/>
        </a:xfrm>
        <a:prstGeom prst="rect">
          <a:avLst/>
        </a:prstGeom>
      </xdr:spPr>
    </xdr:pic>
  </etc:cellImage>
  <etc:cellImage>
    <xdr:pic>
      <xdr:nvPicPr>
        <xdr:cNvPr id="52" name="ID_0F2CD4FD24264DDE8DA843A9667F9E09" descr="21旅3"/>
        <xdr:cNvPicPr/>
      </xdr:nvPicPr>
      <xdr:blipFill>
        <a:blip r:embed="rId16"/>
        <a:stretch>
          <a:fillRect/>
        </a:stretch>
      </xdr:blipFill>
      <xdr:spPr>
        <a:xfrm>
          <a:off x="0" y="0"/>
          <a:ext cx="737870" cy="835660"/>
        </a:xfrm>
        <a:prstGeom prst="rect">
          <a:avLst/>
        </a:prstGeom>
      </xdr:spPr>
    </xdr:pic>
  </etc:cellImage>
  <etc:cellImage>
    <xdr:pic>
      <xdr:nvPicPr>
        <xdr:cNvPr id="53" name="ID_4E62A435B133472985E691D6DF964245" descr="21旅5"/>
        <xdr:cNvPicPr/>
      </xdr:nvPicPr>
      <xdr:blipFill>
        <a:blip r:embed="rId15"/>
        <a:stretch>
          <a:fillRect/>
        </a:stretch>
      </xdr:blipFill>
      <xdr:spPr>
        <a:xfrm>
          <a:off x="0" y="0"/>
          <a:ext cx="695325" cy="756285"/>
        </a:xfrm>
        <a:prstGeom prst="rect">
          <a:avLst/>
        </a:prstGeom>
      </xdr:spPr>
    </xdr:pic>
  </etc:cellImage>
  <etc:cellImage>
    <xdr:pic>
      <xdr:nvPicPr>
        <xdr:cNvPr id="54" name="ID_F20677DCD70740EFBCD7B1393414A3B0" descr="21旅3"/>
        <xdr:cNvPicPr/>
      </xdr:nvPicPr>
      <xdr:blipFill>
        <a:blip r:embed="rId16"/>
        <a:stretch>
          <a:fillRect/>
        </a:stretch>
      </xdr:blipFill>
      <xdr:spPr>
        <a:xfrm>
          <a:off x="0" y="0"/>
          <a:ext cx="737870" cy="835660"/>
        </a:xfrm>
        <a:prstGeom prst="rect">
          <a:avLst/>
        </a:prstGeom>
      </xdr:spPr>
    </xdr:pic>
  </etc:cellImage>
  <etc:cellImage>
    <xdr:pic>
      <xdr:nvPicPr>
        <xdr:cNvPr id="55" name="ID_5C306D400FF6406EBD3056B473A0C021" descr="21旅1"/>
        <xdr:cNvPicPr/>
      </xdr:nvPicPr>
      <xdr:blipFill>
        <a:blip r:embed="rId17"/>
        <a:stretch>
          <a:fillRect/>
        </a:stretch>
      </xdr:blipFill>
      <xdr:spPr>
        <a:xfrm>
          <a:off x="0" y="0"/>
          <a:ext cx="780415" cy="1018540"/>
        </a:xfrm>
        <a:prstGeom prst="rect">
          <a:avLst/>
        </a:prstGeom>
      </xdr:spPr>
    </xdr:pic>
  </etc:cellImage>
  <etc:cellImage>
    <xdr:pic>
      <xdr:nvPicPr>
        <xdr:cNvPr id="56" name="ID_EC4FD170C7334682BD07238D06C53B5E" descr="19旅1"/>
        <xdr:cNvPicPr/>
      </xdr:nvPicPr>
      <xdr:blipFill>
        <a:blip r:embed="rId12"/>
        <a:stretch>
          <a:fillRect/>
        </a:stretch>
      </xdr:blipFill>
      <xdr:spPr>
        <a:xfrm>
          <a:off x="0" y="0"/>
          <a:ext cx="1676400" cy="2194560"/>
        </a:xfrm>
        <a:prstGeom prst="rect">
          <a:avLst/>
        </a:prstGeom>
      </xdr:spPr>
    </xdr:pic>
  </etc:cellImage>
  <etc:cellImage>
    <xdr:pic>
      <xdr:nvPicPr>
        <xdr:cNvPr id="57" name="ID_C4DB78890441460985B2AF6B6C7A6952" descr="21旅8"/>
        <xdr:cNvPicPr/>
      </xdr:nvPicPr>
      <xdr:blipFill>
        <a:blip r:embed="rId3"/>
        <a:stretch>
          <a:fillRect/>
        </a:stretch>
      </xdr:blipFill>
      <xdr:spPr>
        <a:xfrm>
          <a:off x="0" y="0"/>
          <a:ext cx="2585085" cy="3035935"/>
        </a:xfrm>
        <a:prstGeom prst="rect">
          <a:avLst/>
        </a:prstGeom>
      </xdr:spPr>
    </xdr:pic>
  </etc:cellImage>
  <etc:cellImage>
    <xdr:pic>
      <xdr:nvPicPr>
        <xdr:cNvPr id="58" name="ID_97C54AE8940B45F7A6E921DF36144E80" descr="20旅3"/>
        <xdr:cNvPicPr/>
      </xdr:nvPicPr>
      <xdr:blipFill>
        <a:blip r:embed="rId18"/>
        <a:stretch>
          <a:fillRect/>
        </a:stretch>
      </xdr:blipFill>
      <xdr:spPr>
        <a:xfrm>
          <a:off x="0" y="0"/>
          <a:ext cx="9017000" cy="10058400"/>
        </a:xfrm>
        <a:prstGeom prst="rect">
          <a:avLst/>
        </a:prstGeom>
      </xdr:spPr>
    </xdr:pic>
  </etc:cellImage>
  <etc:cellImage>
    <xdr:pic>
      <xdr:nvPicPr>
        <xdr:cNvPr id="59" name="ID_B27B0D5589DF4038B302D71A22D1AA89" descr="20旅4"/>
        <xdr:cNvPicPr/>
      </xdr:nvPicPr>
      <xdr:blipFill>
        <a:blip r:embed="rId19"/>
        <a:stretch>
          <a:fillRect/>
        </a:stretch>
      </xdr:blipFill>
      <xdr:spPr>
        <a:xfrm>
          <a:off x="0" y="0"/>
          <a:ext cx="7534275" cy="10058400"/>
        </a:xfrm>
        <a:prstGeom prst="rect">
          <a:avLst/>
        </a:prstGeom>
      </xdr:spPr>
    </xdr:pic>
  </etc:cellImage>
  <etc:cellImage>
    <xdr:pic>
      <xdr:nvPicPr>
        <xdr:cNvPr id="62" name="ID_D1FBCE3B1B4B41F591F703ADAB5C65BF" descr="_cgi-bin_mmwebwx-bin_webwxgetmsgimg__&amp;MsgID=2346687332495966125&amp;skey=@crypt_a91461f8_89ef1a6db498d1dbf145cffdab270132&amp;mmweb_appid=wx_webfilehelper"/>
        <xdr:cNvPicPr/>
      </xdr:nvPicPr>
      <xdr:blipFill>
        <a:blip r:embed="rId20"/>
        <a:stretch>
          <a:fillRect/>
        </a:stretch>
      </xdr:blipFill>
      <xdr:spPr>
        <a:xfrm>
          <a:off x="0" y="0"/>
          <a:ext cx="7732395" cy="10058400"/>
        </a:xfrm>
        <a:prstGeom prst="rect">
          <a:avLst/>
        </a:prstGeom>
      </xdr:spPr>
    </xdr:pic>
  </etc:cellImage>
  <etc:cellImage>
    <xdr:pic>
      <xdr:nvPicPr>
        <xdr:cNvPr id="63" name="ID_F6490A0910DC40C6865609E8F428C686" descr="_cgi-bin_mmwebwx-bin_webwxgetmsgimg__&amp;MsgID=2346687332495966125&amp;skey=@crypt_a91461f8_89ef1a6db498d1dbf145cffdab270132&amp;mmweb_appid=wx_webfilehelper"/>
        <xdr:cNvPicPr/>
      </xdr:nvPicPr>
      <xdr:blipFill>
        <a:blip r:embed="rId20"/>
        <a:stretch>
          <a:fillRect/>
        </a:stretch>
      </xdr:blipFill>
      <xdr:spPr>
        <a:xfrm>
          <a:off x="0" y="0"/>
          <a:ext cx="7732395" cy="10058400"/>
        </a:xfrm>
        <a:prstGeom prst="rect">
          <a:avLst/>
        </a:prstGeom>
      </xdr:spPr>
    </xdr:pic>
  </etc:cellImage>
  <etc:cellImage>
    <xdr:pic>
      <xdr:nvPicPr>
        <xdr:cNvPr id="64" name="ID_91EE1F3C256E4EF78DDA7E060599E8AB" descr="20旅2"/>
        <xdr:cNvPicPr/>
      </xdr:nvPicPr>
      <xdr:blipFill>
        <a:blip r:embed="rId21"/>
        <a:stretch>
          <a:fillRect/>
        </a:stretch>
      </xdr:blipFill>
      <xdr:spPr>
        <a:xfrm>
          <a:off x="0" y="0"/>
          <a:ext cx="1009650" cy="1190625"/>
        </a:xfrm>
        <a:prstGeom prst="rect">
          <a:avLst/>
        </a:prstGeom>
      </xdr:spPr>
    </xdr:pic>
  </etc:cellImage>
  <etc:cellImage>
    <xdr:pic>
      <xdr:nvPicPr>
        <xdr:cNvPr id="65" name="ID_414A96D7078C4F3184C7FAF5B6BBD7E6" descr="20旅2"/>
        <xdr:cNvPicPr/>
      </xdr:nvPicPr>
      <xdr:blipFill>
        <a:blip r:embed="rId21"/>
        <a:stretch>
          <a:fillRect/>
        </a:stretch>
      </xdr:blipFill>
      <xdr:spPr>
        <a:xfrm>
          <a:off x="0" y="0"/>
          <a:ext cx="1009650" cy="1190625"/>
        </a:xfrm>
        <a:prstGeom prst="rect">
          <a:avLst/>
        </a:prstGeom>
      </xdr:spPr>
    </xdr:pic>
  </etc:cellImage>
  <etc:cellImage>
    <xdr:pic>
      <xdr:nvPicPr>
        <xdr:cNvPr id="66" name="ID_F4DD46AD823E4962B9D242B7190C22A7" descr="20旅3"/>
        <xdr:cNvPicPr/>
      </xdr:nvPicPr>
      <xdr:blipFill>
        <a:blip r:embed="rId18"/>
        <a:stretch>
          <a:fillRect/>
        </a:stretch>
      </xdr:blipFill>
      <xdr:spPr>
        <a:xfrm>
          <a:off x="0" y="0"/>
          <a:ext cx="9017000" cy="10058400"/>
        </a:xfrm>
        <a:prstGeom prst="rect">
          <a:avLst/>
        </a:prstGeom>
      </xdr:spPr>
    </xdr:pic>
  </etc:cellImage>
  <etc:cellImage>
    <xdr:pic>
      <xdr:nvPicPr>
        <xdr:cNvPr id="67" name="ID_9193830AE849414EBEB7FD5AACEA3CE4" descr="20旅5"/>
        <xdr:cNvPicPr/>
      </xdr:nvPicPr>
      <xdr:blipFill>
        <a:blip r:embed="rId22"/>
        <a:stretch>
          <a:fillRect/>
        </a:stretch>
      </xdr:blipFill>
      <xdr:spPr>
        <a:xfrm>
          <a:off x="0" y="0"/>
          <a:ext cx="8801100" cy="10058400"/>
        </a:xfrm>
        <a:prstGeom prst="rect">
          <a:avLst/>
        </a:prstGeom>
      </xdr:spPr>
    </xdr:pic>
  </etc:cellImage>
  <etc:cellImage>
    <xdr:pic>
      <xdr:nvPicPr>
        <xdr:cNvPr id="68" name="ID_B6DE7FD21EBB4B3B81B0FDE745018F68" descr="20旅6"/>
        <xdr:cNvPicPr/>
      </xdr:nvPicPr>
      <xdr:blipFill>
        <a:blip r:embed="rId23"/>
        <a:stretch>
          <a:fillRect/>
        </a:stretch>
      </xdr:blipFill>
      <xdr:spPr>
        <a:xfrm>
          <a:off x="0" y="0"/>
          <a:ext cx="506095" cy="603885"/>
        </a:xfrm>
        <a:prstGeom prst="rect">
          <a:avLst/>
        </a:prstGeom>
      </xdr:spPr>
    </xdr:pic>
  </etc:cellImage>
  <etc:cellImage>
    <xdr:pic>
      <xdr:nvPicPr>
        <xdr:cNvPr id="69" name="ID_4067299519C346D5805AF5AB9D0522E6" descr="20lv4"/>
        <xdr:cNvPicPr/>
      </xdr:nvPicPr>
      <xdr:blipFill>
        <a:blip r:embed="rId19"/>
        <a:stretch>
          <a:fillRect/>
        </a:stretch>
      </xdr:blipFill>
      <xdr:spPr>
        <a:xfrm>
          <a:off x="0" y="0"/>
          <a:ext cx="7534275" cy="10058400"/>
        </a:xfrm>
        <a:prstGeom prst="rect">
          <a:avLst/>
        </a:prstGeom>
      </xdr:spPr>
    </xdr:pic>
  </etc:cellImage>
  <etc:cellImage>
    <xdr:pic>
      <xdr:nvPicPr>
        <xdr:cNvPr id="70" name="ID_72E03EC74FBC48F59DEDC352D637E9E4" descr="20旅2"/>
        <xdr:cNvPicPr/>
      </xdr:nvPicPr>
      <xdr:blipFill>
        <a:blip r:embed="rId21"/>
        <a:stretch>
          <a:fillRect/>
        </a:stretch>
      </xdr:blipFill>
      <xdr:spPr>
        <a:xfrm>
          <a:off x="0" y="0"/>
          <a:ext cx="1009650" cy="1190625"/>
        </a:xfrm>
        <a:prstGeom prst="rect">
          <a:avLst/>
        </a:prstGeom>
      </xdr:spPr>
    </xdr:pic>
  </etc:cellImage>
  <etc:cellImage>
    <xdr:pic>
      <xdr:nvPicPr>
        <xdr:cNvPr id="71" name="ID_50BFAA83A77F4341B0FB37E7125A6BD3" descr="20旅5"/>
        <xdr:cNvPicPr/>
      </xdr:nvPicPr>
      <xdr:blipFill>
        <a:blip r:embed="rId22"/>
        <a:stretch>
          <a:fillRect/>
        </a:stretch>
      </xdr:blipFill>
      <xdr:spPr>
        <a:xfrm>
          <a:off x="0" y="0"/>
          <a:ext cx="8801100" cy="10058400"/>
        </a:xfrm>
        <a:prstGeom prst="rect">
          <a:avLst/>
        </a:prstGeom>
      </xdr:spPr>
    </xdr:pic>
  </etc:cellImage>
  <etc:cellImage>
    <xdr:pic>
      <xdr:nvPicPr>
        <xdr:cNvPr id="72" name="ID_34E3922C9A7E467190909AFBE7AD01DD" descr="20旅6"/>
        <xdr:cNvPicPr/>
      </xdr:nvPicPr>
      <xdr:blipFill>
        <a:blip r:embed="rId23"/>
        <a:stretch>
          <a:fillRect/>
        </a:stretch>
      </xdr:blipFill>
      <xdr:spPr>
        <a:xfrm>
          <a:off x="0" y="0"/>
          <a:ext cx="506095" cy="603885"/>
        </a:xfrm>
        <a:prstGeom prst="rect">
          <a:avLst/>
        </a:prstGeom>
      </xdr:spPr>
    </xdr:pic>
  </etc:cellImage>
  <etc:cellImage>
    <xdr:pic>
      <xdr:nvPicPr>
        <xdr:cNvPr id="73" name="ID_BFDBA3EB853544C599BB9CE38304696D" descr="20旅2"/>
        <xdr:cNvPicPr/>
      </xdr:nvPicPr>
      <xdr:blipFill>
        <a:blip r:embed="rId21"/>
        <a:stretch>
          <a:fillRect/>
        </a:stretch>
      </xdr:blipFill>
      <xdr:spPr>
        <a:xfrm>
          <a:off x="0" y="0"/>
          <a:ext cx="1009650" cy="1190625"/>
        </a:xfrm>
        <a:prstGeom prst="rect">
          <a:avLst/>
        </a:prstGeom>
      </xdr:spPr>
    </xdr:pic>
  </etc:cellImage>
  <etc:cellImage>
    <xdr:pic>
      <xdr:nvPicPr>
        <xdr:cNvPr id="74" name="ID_96A8875DFB0646CA852C2299ED7256DA" descr="20旅4"/>
        <xdr:cNvPicPr/>
      </xdr:nvPicPr>
      <xdr:blipFill>
        <a:blip r:embed="rId19"/>
        <a:stretch>
          <a:fillRect/>
        </a:stretch>
      </xdr:blipFill>
      <xdr:spPr>
        <a:xfrm>
          <a:off x="0" y="0"/>
          <a:ext cx="7534275" cy="10058400"/>
        </a:xfrm>
        <a:prstGeom prst="rect">
          <a:avLst/>
        </a:prstGeom>
      </xdr:spPr>
    </xdr:pic>
  </etc:cellImage>
  <etc:cellImage>
    <xdr:pic>
      <xdr:nvPicPr>
        <xdr:cNvPr id="75" name="ID_917847A76F86497C83B2C4F4B735A132" descr="20旅5"/>
        <xdr:cNvPicPr/>
      </xdr:nvPicPr>
      <xdr:blipFill>
        <a:blip r:embed="rId22"/>
        <a:stretch>
          <a:fillRect/>
        </a:stretch>
      </xdr:blipFill>
      <xdr:spPr>
        <a:xfrm>
          <a:off x="0" y="0"/>
          <a:ext cx="8801100" cy="10058400"/>
        </a:xfrm>
        <a:prstGeom prst="rect">
          <a:avLst/>
        </a:prstGeom>
      </xdr:spPr>
    </xdr:pic>
  </etc:cellImage>
  <etc:cellImage>
    <xdr:pic>
      <xdr:nvPicPr>
        <xdr:cNvPr id="76" name="ID_E44B0C13ABA749879F571AA0A68694EF" descr="20旅6"/>
        <xdr:cNvPicPr/>
      </xdr:nvPicPr>
      <xdr:blipFill>
        <a:blip r:embed="rId23"/>
        <a:stretch>
          <a:fillRect/>
        </a:stretch>
      </xdr:blipFill>
      <xdr:spPr>
        <a:xfrm>
          <a:off x="0" y="0"/>
          <a:ext cx="506095" cy="603885"/>
        </a:xfrm>
        <a:prstGeom prst="rect">
          <a:avLst/>
        </a:prstGeom>
      </xdr:spPr>
    </xdr:pic>
  </etc:cellImage>
  <etc:cellImage>
    <xdr:pic>
      <xdr:nvPicPr>
        <xdr:cNvPr id="77" name="ID_0D86211771D2474B98349422B18A06AF" descr="20旅3"/>
        <xdr:cNvPicPr/>
      </xdr:nvPicPr>
      <xdr:blipFill>
        <a:blip r:embed="rId18"/>
        <a:stretch>
          <a:fillRect/>
        </a:stretch>
      </xdr:blipFill>
      <xdr:spPr>
        <a:xfrm>
          <a:off x="0" y="0"/>
          <a:ext cx="9017000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<sst xmlns="http://schemas.openxmlformats.org/spreadsheetml/2006/main" count="7048" uniqueCount="740">
  <si>
    <t>2021-2022-2 期末考试安排（考试课）</t>
  </si>
  <si>
    <t>1.超星邀请码由命题教师负责填写；2.年级群由学生班级辅导员负责填写；3.表格请于5月25日下午16点前上报教务部于老师。</t>
  </si>
  <si>
    <t>课程编号</t>
  </si>
  <si>
    <t>课程名称</t>
  </si>
  <si>
    <t>学生班级</t>
  </si>
  <si>
    <t>超星邀请码</t>
  </si>
  <si>
    <t>年级群</t>
  </si>
  <si>
    <t>考试地点</t>
  </si>
  <si>
    <t>考试日期</t>
  </si>
  <si>
    <t>考试时间</t>
  </si>
  <si>
    <t>人数</t>
  </si>
  <si>
    <t>备注</t>
  </si>
  <si>
    <t>上课院系</t>
  </si>
  <si>
    <t>1020305803</t>
  </si>
  <si>
    <t>财务分析学</t>
  </si>
  <si>
    <t>20财务管理2班(4)</t>
  </si>
  <si>
    <t>QQ群;781159732</t>
  </si>
  <si>
    <t>线上考试</t>
  </si>
  <si>
    <t>2022-05-28</t>
  </si>
  <si>
    <t>08:30~10:00</t>
  </si>
  <si>
    <t>36</t>
  </si>
  <si>
    <t>可携带无存储功能计算器、可使用草纸</t>
  </si>
  <si>
    <t>会计学院</t>
  </si>
  <si>
    <t>20财务管理6班(4)</t>
  </si>
  <si>
    <t>35</t>
  </si>
  <si>
    <t>20财务管理5班(4)</t>
  </si>
  <si>
    <t>42</t>
  </si>
  <si>
    <t>20财务管理3班(4)</t>
  </si>
  <si>
    <t>41</t>
  </si>
  <si>
    <t>20财务管理1班(4)</t>
  </si>
  <si>
    <t>20财务管理4班(4)</t>
  </si>
  <si>
    <t>38</t>
  </si>
  <si>
    <t>1050247303</t>
  </si>
  <si>
    <t>俄语实践语法(四)</t>
  </si>
  <si>
    <t>20俄语1班(4)</t>
  </si>
  <si>
    <t>QQ群;754297283</t>
  </si>
  <si>
    <t>39</t>
  </si>
  <si>
    <t>需在草纸上作答并拍照上传</t>
  </si>
  <si>
    <t>外国语学院</t>
  </si>
  <si>
    <t>20俄语2班(4),20会计学1班(4),20会计学2班(4)</t>
  </si>
  <si>
    <t>QQ群;754297283 QQ群;20会计1、2班294335958</t>
  </si>
  <si>
    <t>会计学院,外国语学院</t>
  </si>
  <si>
    <t>02323006</t>
  </si>
  <si>
    <t>俄语语法（二）</t>
  </si>
  <si>
    <t>21俄语1班(4),21国际经济与贸易4班(4),21信息管理与信息系统4班(4)</t>
  </si>
  <si>
    <t>21信管四班：612429381  QQ群;742302621（21国贸）</t>
  </si>
  <si>
    <t>33</t>
  </si>
  <si>
    <t/>
  </si>
  <si>
    <t>管理学院,经济学院,外国语学院</t>
  </si>
  <si>
    <t>21财务管理6班(4),21俄语2班(4),21国际经济与贸易7班(4)</t>
  </si>
  <si>
    <t>QQ群;742302621（21国贸）QQ群;790683249（财务）</t>
  </si>
  <si>
    <t>27</t>
  </si>
  <si>
    <t>会计学院,经济学院,外国语学院</t>
  </si>
  <si>
    <t>1020401903</t>
  </si>
  <si>
    <t>国际贸易实务(英语)</t>
  </si>
  <si>
    <t>20商务英语1班(4)</t>
  </si>
  <si>
    <t>QQ群;766394605</t>
  </si>
  <si>
    <t>28</t>
  </si>
  <si>
    <t>20商务英语2班(4)</t>
  </si>
  <si>
    <t>25</t>
  </si>
  <si>
    <t>1120900404</t>
  </si>
  <si>
    <t>会展策划与管理</t>
  </si>
  <si>
    <t>19会展经济与管理1班(4),20会展经济与管理2班(4)</t>
  </si>
  <si>
    <t>QQ群;748742485（19会展1班）</t>
  </si>
  <si>
    <t>58</t>
  </si>
  <si>
    <t>管理学院</t>
  </si>
  <si>
    <t>20会展经济与管理1班(4)</t>
  </si>
  <si>
    <t>QQ群;168713595</t>
  </si>
  <si>
    <t>54</t>
  </si>
  <si>
    <t>02322006</t>
  </si>
  <si>
    <t>基础日语（二）</t>
  </si>
  <si>
    <t>21日语1班(4)</t>
  </si>
  <si>
    <t>QQ群;519982286</t>
  </si>
  <si>
    <t>21日语4班(4)</t>
  </si>
  <si>
    <t>21日语5班(4)</t>
  </si>
  <si>
    <t>37</t>
  </si>
  <si>
    <t>21日语3班(4)</t>
  </si>
  <si>
    <t>21日语2班(4)</t>
  </si>
  <si>
    <t>1120918201</t>
  </si>
  <si>
    <t>旅游商务英语（一）</t>
  </si>
  <si>
    <t>20旅游管理3班(4)</t>
  </si>
  <si>
    <t>48</t>
  </si>
  <si>
    <t>1120232302</t>
  </si>
  <si>
    <t>人员培训与开发</t>
  </si>
  <si>
    <t>20人力资源管理1班(4)</t>
  </si>
  <si>
    <t>QQ群; 739035846</t>
  </si>
  <si>
    <t>19人力资源管理1班(4),20人力资源管理2班(4)</t>
  </si>
  <si>
    <t>QQ群;608097584（19人力1班）</t>
  </si>
  <si>
    <t>1050210402</t>
  </si>
  <si>
    <t>日语语言学概论</t>
  </si>
  <si>
    <t>19日语4班(4)</t>
  </si>
  <si>
    <t>QQ群;742237184</t>
  </si>
  <si>
    <t>19日语5班(4)</t>
  </si>
  <si>
    <t>19日语3班(4)</t>
  </si>
  <si>
    <t>40</t>
  </si>
  <si>
    <t>19日语2班(4)</t>
  </si>
  <si>
    <t>19日语1班(4)</t>
  </si>
  <si>
    <t>1050248019</t>
  </si>
  <si>
    <t>商务俄语(二)</t>
  </si>
  <si>
    <t>19俄语1班(4)</t>
  </si>
  <si>
    <t>QQ群;856285782</t>
  </si>
  <si>
    <t>34</t>
  </si>
  <si>
    <t>19俄语2班(4)</t>
  </si>
  <si>
    <t>1050229803</t>
  </si>
  <si>
    <t>商务英语听说(二)</t>
  </si>
  <si>
    <t>19国际经济与贸易1班(4)</t>
  </si>
  <si>
    <t>腾讯会议998360852</t>
  </si>
  <si>
    <t>QQ群;760270672</t>
  </si>
  <si>
    <t>经济学院</t>
  </si>
  <si>
    <t>02324007</t>
  </si>
  <si>
    <t>商务英语阅读（二）</t>
  </si>
  <si>
    <t>21商务英语2班(4)</t>
  </si>
  <si>
    <t>QQ群;617282197</t>
  </si>
  <si>
    <t>21商务英语1班(4)</t>
  </si>
  <si>
    <t>1120249003</t>
  </si>
  <si>
    <t>统计学</t>
  </si>
  <si>
    <t>20市场营销1班(4)</t>
  </si>
  <si>
    <t>QQ群;765782119</t>
  </si>
  <si>
    <t>43</t>
  </si>
  <si>
    <t>19金融学6班(4)</t>
  </si>
  <si>
    <t>QQ群;739392894</t>
  </si>
  <si>
    <t>1</t>
  </si>
  <si>
    <t>19英语2班(4)</t>
  </si>
  <si>
    <t>QQ群;714418571</t>
  </si>
  <si>
    <t>5</t>
  </si>
  <si>
    <t>20市场营销2班(4)</t>
  </si>
  <si>
    <t>QQ群;486269980</t>
  </si>
  <si>
    <t>46</t>
  </si>
  <si>
    <t>1120252102</t>
  </si>
  <si>
    <t>无形资产评估</t>
  </si>
  <si>
    <t>19资产评估1班(4)</t>
  </si>
  <si>
    <t>QQ群;663429779</t>
  </si>
  <si>
    <t>1120604202</t>
  </si>
  <si>
    <t>物流运输管理</t>
  </si>
  <si>
    <t>20物流管理4班(4)</t>
  </si>
  <si>
    <t>QQ群;243964514</t>
  </si>
  <si>
    <t>19物流管理3班(4)</t>
  </si>
  <si>
    <t>QQ群;1034754440</t>
  </si>
  <si>
    <t>19物流管理2班(4)</t>
  </si>
  <si>
    <t>20物流管理3班(4)</t>
  </si>
  <si>
    <t>20物流管理2班(4)</t>
  </si>
  <si>
    <t>20物流管理1班(4)</t>
  </si>
  <si>
    <t>1050213901</t>
  </si>
  <si>
    <t>英汉口译(一)</t>
  </si>
  <si>
    <t>19英语1班(4)</t>
  </si>
  <si>
    <t>1120600403</t>
  </si>
  <si>
    <t>国际货物运输代理</t>
  </si>
  <si>
    <t>19物流管理1班(4)</t>
  </si>
  <si>
    <t>10:30~12:00</t>
  </si>
  <si>
    <t>1120914201</t>
  </si>
  <si>
    <t>会展英语（二）</t>
  </si>
  <si>
    <t>19会展经济与管理2班(4)</t>
  </si>
  <si>
    <t>腾讯会议：93231696239</t>
  </si>
  <si>
    <t>QQ群;706343886</t>
  </si>
  <si>
    <t xml:space="preserve">  </t>
  </si>
  <si>
    <t>04326001</t>
  </si>
  <si>
    <t>基础西班牙语（二）</t>
  </si>
  <si>
    <t>21西班牙语1班(4)</t>
  </si>
  <si>
    <t>QQ群;700317709</t>
  </si>
  <si>
    <t>21西班牙语2班(4)</t>
  </si>
  <si>
    <t>01311004</t>
  </si>
  <si>
    <t>经济学</t>
  </si>
  <si>
    <t>21国际经济与贸易4班(4)</t>
  </si>
  <si>
    <t>QQ群;742302621</t>
  </si>
  <si>
    <t>需用草纸</t>
  </si>
  <si>
    <t>1020310803</t>
  </si>
  <si>
    <t>20会计学2班(4)</t>
  </si>
  <si>
    <t>QQ群;294335958</t>
  </si>
  <si>
    <t>21国际经济与贸易7班(4)</t>
  </si>
  <si>
    <t>31</t>
  </si>
  <si>
    <t>01311009</t>
  </si>
  <si>
    <t>21物流管理4班(4)</t>
  </si>
  <si>
    <t>QQ群;916998057</t>
  </si>
  <si>
    <t>19金融学6班(4),21国际经济与贸易3班(4)</t>
  </si>
  <si>
    <t>QQ群;742302621（21国贸）739392894（19金融）</t>
  </si>
  <si>
    <t>19国际经济与贸易2班(4),21国际经济与贸易5班(4)</t>
  </si>
  <si>
    <t>QQ群;742302621（21国贸）760270672（19国贸）</t>
  </si>
  <si>
    <t>01311005</t>
  </si>
  <si>
    <t>21人力资源管理1班(4)</t>
  </si>
  <si>
    <t>20会计学1班(4)</t>
  </si>
  <si>
    <t>21国际经济与贸易1班(4)</t>
  </si>
  <si>
    <t>20会计学4班(4)</t>
  </si>
  <si>
    <t>21养老服务管理1班(4)</t>
  </si>
  <si>
    <t>QQ群;323611747</t>
  </si>
  <si>
    <t>52</t>
  </si>
  <si>
    <t>21国际经济与贸易8班(4)</t>
  </si>
  <si>
    <t>21国际经济与贸易2班(4)</t>
  </si>
  <si>
    <t>21人力资源管理2班(4)</t>
  </si>
  <si>
    <t>44</t>
  </si>
  <si>
    <t>19财务管理4班(4),20会计学5班(4)</t>
  </si>
  <si>
    <t>QQ群;20会计5班294335958
     19财务管理4班451100846</t>
  </si>
  <si>
    <t>20会计学6班(4)</t>
  </si>
  <si>
    <t>20会计学7班(4)</t>
  </si>
  <si>
    <t>20会计学8班(4)</t>
  </si>
  <si>
    <t>20会计学3班(4)</t>
  </si>
  <si>
    <t>21物流管理1班(4)</t>
  </si>
  <si>
    <t>21物流管理2班(4)</t>
  </si>
  <si>
    <t>21物流管理3班(4)</t>
  </si>
  <si>
    <t>19财务管理1班(4),19财务管理2班(4),20财务管理1班(4)</t>
  </si>
  <si>
    <t>QQ群;451100846</t>
  </si>
  <si>
    <t>04311003</t>
  </si>
  <si>
    <t>旅游法规</t>
  </si>
  <si>
    <t>21旅游管理2班(4)</t>
  </si>
  <si>
    <t>QQ群;714759191</t>
  </si>
  <si>
    <t>21旅游管理4班(2)</t>
  </si>
  <si>
    <t>QQ群;1019185319</t>
  </si>
  <si>
    <t>21旅游管理5班(2)</t>
  </si>
  <si>
    <t>47</t>
  </si>
  <si>
    <t>21旅游管理7班(2)</t>
  </si>
  <si>
    <t>21旅游管理3班(2)</t>
  </si>
  <si>
    <t>45</t>
  </si>
  <si>
    <t>21旅游管理8班(2)</t>
  </si>
  <si>
    <t>21旅游管理6班(2)</t>
  </si>
  <si>
    <t>19市场营销1班(4)</t>
  </si>
  <si>
    <t>QQ群;1049556126</t>
  </si>
  <si>
    <t>10</t>
  </si>
  <si>
    <t>19旅游管理6班(4)</t>
  </si>
  <si>
    <t>19商务英语1班(4)</t>
  </si>
  <si>
    <t>QQ群;487728244</t>
  </si>
  <si>
    <t>20日语5班(4)</t>
  </si>
  <si>
    <t>2</t>
  </si>
  <si>
    <t>9</t>
  </si>
  <si>
    <t>19英语4班(4)</t>
  </si>
  <si>
    <t>19市场营销2班(4)</t>
  </si>
  <si>
    <t>QQ群;566573493</t>
  </si>
  <si>
    <t>21旅游管理1班(4)</t>
  </si>
  <si>
    <t>20旅游管理4班(4)</t>
  </si>
  <si>
    <t>50</t>
  </si>
  <si>
    <t>1120249503</t>
  </si>
  <si>
    <t>外贸会计</t>
  </si>
  <si>
    <t>19会计学5班(4)</t>
  </si>
  <si>
    <t>QQ群;192678446</t>
  </si>
  <si>
    <t>19会计学6班(4)</t>
  </si>
  <si>
    <t>19会计学7班(4)</t>
  </si>
  <si>
    <t>19会计学1班(4)</t>
  </si>
  <si>
    <t>19会计学2班(4)</t>
  </si>
  <si>
    <t>19会计学3班(4)</t>
  </si>
  <si>
    <t>19会计学4班(4)</t>
  </si>
  <si>
    <t>19会计学8班(4)</t>
  </si>
  <si>
    <t>QQ群;689471353</t>
  </si>
  <si>
    <t>1080913103</t>
  </si>
  <si>
    <t>网站规划与开发技术</t>
  </si>
  <si>
    <t>20信息管理与信息系统6班(4)</t>
  </si>
  <si>
    <t>QQ群;657951945</t>
  </si>
  <si>
    <t>19信息管理与信息系统1班(4),20信息管理与信息系统4班(4)</t>
  </si>
  <si>
    <t>19信管一班：760181441
QQ群;657951945</t>
  </si>
  <si>
    <t>20信息管理与信息系统5班(4)</t>
  </si>
  <si>
    <t>20信息管理与信息系统1班(4)</t>
  </si>
  <si>
    <t>20信息管理与信息系统2班(4)</t>
  </si>
  <si>
    <t>20信息管理与信息系统3班(4)</t>
  </si>
  <si>
    <t>1120640003</t>
  </si>
  <si>
    <t>物流与供应链管理</t>
  </si>
  <si>
    <t>19电子商务3班(4)</t>
  </si>
  <si>
    <t>QQ群;938708070</t>
  </si>
  <si>
    <t>19电子商务2班(4)</t>
  </si>
  <si>
    <t>19电子商务1班(4)</t>
  </si>
  <si>
    <t>1071221502</t>
  </si>
  <si>
    <t>管理统计学</t>
  </si>
  <si>
    <t>19信息管理与信息系统1班(4)</t>
  </si>
  <si>
    <t>19信管一班：760181441</t>
  </si>
  <si>
    <t>13:30~15:00</t>
  </si>
  <si>
    <t>19信息管理与信息系统3班(4)</t>
  </si>
  <si>
    <t>19信管三班：773411462</t>
  </si>
  <si>
    <t>19信息管理与信息系统2班(4)</t>
  </si>
  <si>
    <t>19信管二班：746432029</t>
  </si>
  <si>
    <t>19信息管理与信息系统5班(4)</t>
  </si>
  <si>
    <t>19信息管理与信息系统4班(4)</t>
  </si>
  <si>
    <t>1020122603</t>
  </si>
  <si>
    <t>国际结算</t>
  </si>
  <si>
    <t>19金融学2班(4)</t>
  </si>
  <si>
    <t>19金融学3班(4)</t>
  </si>
  <si>
    <t>19金融学4班(4)</t>
  </si>
  <si>
    <t>19金融学1班(4)</t>
  </si>
  <si>
    <t>19金融学5班(4)</t>
  </si>
  <si>
    <t>1120242003</t>
  </si>
  <si>
    <t>会计学</t>
  </si>
  <si>
    <t>20国际经济与贸易8班(4)</t>
  </si>
  <si>
    <t>QQ群;20国贸571551860</t>
  </si>
  <si>
    <t>20国际经济与贸易3班(4)</t>
  </si>
  <si>
    <t>QQ群;20国贸571551861</t>
  </si>
  <si>
    <t>20国际经济与贸易1班(4)</t>
  </si>
  <si>
    <t>QQ群;20国贸571551862</t>
  </si>
  <si>
    <t>1120213603</t>
  </si>
  <si>
    <t>19商务英语2班(4)</t>
  </si>
  <si>
    <t>20国际经济与贸易2班(4)</t>
  </si>
  <si>
    <t>QQ群;20国贸571551863</t>
  </si>
  <si>
    <t>20国际经济与贸易7班(4)</t>
  </si>
  <si>
    <t>QQ群;20国贸571551864</t>
  </si>
  <si>
    <t>1120240602</t>
  </si>
  <si>
    <t>20旅游管理2班(4)</t>
  </si>
  <si>
    <t>20国际经济与贸易4班(4)</t>
  </si>
  <si>
    <t>QQ群;20国贸571551865</t>
  </si>
  <si>
    <t>19英语3班(4)</t>
  </si>
  <si>
    <t>20国际经济与贸易5班(4)</t>
  </si>
  <si>
    <t>QQ群;20国贸571551866</t>
  </si>
  <si>
    <t>20旅游管理1班(4)</t>
  </si>
  <si>
    <t>QQ群;1034624350</t>
  </si>
  <si>
    <t>QQ群;264964858</t>
  </si>
  <si>
    <t>20人力资源管理2班(4)</t>
  </si>
  <si>
    <t>QQ群; 1073698134</t>
  </si>
  <si>
    <t>20国际经济与贸易6班(4)</t>
  </si>
  <si>
    <t>QQ群;20国贸571551867</t>
  </si>
  <si>
    <t>19会展经济与管理3班(4)</t>
  </si>
  <si>
    <t>QQ群;816854889</t>
  </si>
  <si>
    <t>01312004</t>
  </si>
  <si>
    <t>金融学</t>
  </si>
  <si>
    <t>21金融学4班(4)</t>
  </si>
  <si>
    <t>QQ群;771833244</t>
  </si>
  <si>
    <t>21金融学5班(4)</t>
  </si>
  <si>
    <t>21金融学6班(4)</t>
  </si>
  <si>
    <t>01312005</t>
  </si>
  <si>
    <t>21财务管理3班(4)</t>
  </si>
  <si>
    <t>QQ群;597989302</t>
  </si>
  <si>
    <t>21金融学2班(4)</t>
  </si>
  <si>
    <t>21财务管理4班(4)</t>
  </si>
  <si>
    <t>QQ群;790683249</t>
  </si>
  <si>
    <t>21财务管理1班(4)</t>
  </si>
  <si>
    <t>21财务管理5班(4)</t>
  </si>
  <si>
    <t>21财务管理6班(4)</t>
  </si>
  <si>
    <t>21财务管理2班(4)</t>
  </si>
  <si>
    <t>21金融学1班(4)</t>
  </si>
  <si>
    <t>20金融学6班(4)</t>
  </si>
  <si>
    <t>QQ群;760299138</t>
  </si>
  <si>
    <t>21金融学3班(4)</t>
  </si>
  <si>
    <t>20金融学1班(4)</t>
  </si>
  <si>
    <t>04311009</t>
  </si>
  <si>
    <t>旅游学概论</t>
  </si>
  <si>
    <t>21会展经济与管理1班(4)</t>
  </si>
  <si>
    <t>QQ群;611466565</t>
  </si>
  <si>
    <t>21会展经济与管理2班(4)</t>
  </si>
  <si>
    <t>QQ群;671542632</t>
  </si>
  <si>
    <t>19国际经济与贸易4班(4)</t>
  </si>
  <si>
    <t>腾讯会议552602296</t>
  </si>
  <si>
    <t>04315004</t>
  </si>
  <si>
    <t>社会学</t>
  </si>
  <si>
    <t>1050270001</t>
  </si>
  <si>
    <t>英汉笔译(一)</t>
  </si>
  <si>
    <t>20英语5班(4)</t>
  </si>
  <si>
    <t>QQ群;767246412</t>
  </si>
  <si>
    <t>可携带纸质版英汉、汉英词典</t>
  </si>
  <si>
    <t>20英语3班(4)</t>
  </si>
  <si>
    <t>20英语4班(4)</t>
  </si>
  <si>
    <t>20英语2班(4)</t>
  </si>
  <si>
    <t>19英语4班(4),20英语1班(4)</t>
  </si>
  <si>
    <t>02311004</t>
  </si>
  <si>
    <t>英语语法</t>
  </si>
  <si>
    <t>21英语5班(4)</t>
  </si>
  <si>
    <t>QQ群;617244115</t>
  </si>
  <si>
    <t>21英语2班(4)</t>
  </si>
  <si>
    <t>21英语3班(4)</t>
  </si>
  <si>
    <t>21英语4班(4)</t>
  </si>
  <si>
    <t>21英语1班(4)</t>
  </si>
  <si>
    <t>1120211404</t>
  </si>
  <si>
    <t>资产评估基础</t>
  </si>
  <si>
    <t>20资产评估1班(4)</t>
  </si>
  <si>
    <t>1120234503</t>
  </si>
  <si>
    <t>财务管理</t>
  </si>
  <si>
    <t>15:20~16:50</t>
  </si>
  <si>
    <t>09112003</t>
  </si>
  <si>
    <t>高等数学（二）</t>
  </si>
  <si>
    <t>21市场营销1班(4)</t>
  </si>
  <si>
    <t>可使用草纸</t>
  </si>
  <si>
    <t>21国际经济与贸易3班(4)</t>
  </si>
  <si>
    <t>21市场营销2班(4)</t>
  </si>
  <si>
    <t>70270884</t>
  </si>
  <si>
    <t>21电子商务1班(4)</t>
  </si>
  <si>
    <t>QQ群;294631993</t>
  </si>
  <si>
    <t>21电子商务2班(4)</t>
  </si>
  <si>
    <t>21国际经济与贸易6班(4)</t>
  </si>
  <si>
    <t>21电子商务3班(4)</t>
  </si>
  <si>
    <t>21电子商务4班(4)</t>
  </si>
  <si>
    <t>21国际经济与贸易5班(4)</t>
  </si>
  <si>
    <t>21会计学8班(4)</t>
  </si>
  <si>
    <t>QQ群;529336065</t>
  </si>
  <si>
    <t>21会计学7班(4)</t>
  </si>
  <si>
    <t>02315007</t>
  </si>
  <si>
    <t>韩国语语法（二）</t>
  </si>
  <si>
    <t>21朝鲜语1班(4)</t>
  </si>
  <si>
    <t>QQ群;672454593</t>
  </si>
  <si>
    <t>24</t>
  </si>
  <si>
    <t>21朝鲜语2班(4)</t>
  </si>
  <si>
    <t>22</t>
  </si>
  <si>
    <t>1050200406</t>
  </si>
  <si>
    <t>基础日语(四)</t>
  </si>
  <si>
    <t>20国际经济与贸易2班(4),20国际经济与贸易7班(4),20人力资源管理1班(4),20日语3班(4)</t>
  </si>
  <si>
    <t>QQ群; 739035846（人力）QQ群;673614086（日语）</t>
  </si>
  <si>
    <t>20日语5班(4),20市场营销1班(4)</t>
  </si>
  <si>
    <t>QQ群;765782119（营1）QQ群;673614086（日语）</t>
  </si>
  <si>
    <t>管理学院,外国语学院</t>
  </si>
  <si>
    <t>1050259303</t>
  </si>
  <si>
    <t>20财务管理3班(4),20会计学8班(4)</t>
  </si>
  <si>
    <t>QQ群;20会计8班294335958、20财管3班781159732</t>
  </si>
  <si>
    <t>20电子商务1班(4),20会展经济与管理1班(4),20日语1班(4)</t>
  </si>
  <si>
    <t>QQ群;264964858（会1）QQ群;673614086（日语） QQ群;20国贸571551868 QQ群;20电商：1153903444</t>
  </si>
  <si>
    <t>20财务管理1班(4),20日语2班(4)</t>
  </si>
  <si>
    <t>QQ群;QQ群;673614086（日语）QQ群;20财管1班781159732</t>
  </si>
  <si>
    <t>20日语4班(4)</t>
  </si>
  <si>
    <t>QQ群;QQ群;673614086（日语）</t>
  </si>
  <si>
    <t>1050243902</t>
  </si>
  <si>
    <t>第二外语(德语二)</t>
  </si>
  <si>
    <t>19商务英语1班(4),19英语1班(4),19英语3班(4),19英语4班(4),19英语5班(4)</t>
  </si>
  <si>
    <t>英语QQ群;714418571
商英QQ群;487728244</t>
  </si>
  <si>
    <t>2022-05-29</t>
  </si>
  <si>
    <t>19商务英语1班(4),19商务英语2班(4),19英语1班(4),19英语2班(4),19英语3班(4),19英语5班(4)</t>
  </si>
  <si>
    <t>1050244202</t>
  </si>
  <si>
    <t>第二外语（日语二）</t>
  </si>
  <si>
    <t>18英语5班(4),19英语1班(4),19英语2班(4),19英语3班(4),19英语4班(4),19英语5班(4)</t>
  </si>
  <si>
    <t>英语QQ群;714418571</t>
  </si>
  <si>
    <t>02111002</t>
  </si>
  <si>
    <t>第二外语（英语二）</t>
  </si>
  <si>
    <t>19日语3班(4),21日语5班(4)</t>
  </si>
  <si>
    <t>21902421；41670236</t>
  </si>
  <si>
    <t>20日语2班(4),21日语2班(4)</t>
  </si>
  <si>
    <t>QQ群;673614086</t>
  </si>
  <si>
    <t>21俄语2班(4)</t>
  </si>
  <si>
    <t>QQ群;323592017</t>
  </si>
  <si>
    <t>21俄语1班(4)</t>
  </si>
  <si>
    <t>29</t>
  </si>
  <si>
    <t>84555628</t>
  </si>
  <si>
    <t>19会展经济与管理1班(4)</t>
  </si>
  <si>
    <t>QQ群;748742485</t>
  </si>
  <si>
    <t>1120941402</t>
  </si>
  <si>
    <t>旅游消费者行为</t>
  </si>
  <si>
    <t>1120215904</t>
  </si>
  <si>
    <t>审计学</t>
  </si>
  <si>
    <t>1120251903</t>
  </si>
  <si>
    <t>审计学原理</t>
  </si>
  <si>
    <t>1120640103</t>
  </si>
  <si>
    <t>物流运作优化</t>
  </si>
  <si>
    <t>1120270403</t>
  </si>
  <si>
    <t>消费者行为学</t>
  </si>
  <si>
    <t>1120229602</t>
  </si>
  <si>
    <t>招聘与人才测评</t>
  </si>
  <si>
    <t>QQ群;739035846</t>
  </si>
  <si>
    <t>QQ群;1073698134</t>
  </si>
  <si>
    <t>1050256005</t>
  </si>
  <si>
    <t>综合商务英语(四)</t>
  </si>
  <si>
    <t>02331007</t>
  </si>
  <si>
    <t>综合英语（二）</t>
  </si>
  <si>
    <t>1071201102</t>
  </si>
  <si>
    <t>概率论与数理统计</t>
  </si>
  <si>
    <t>QQ群;20国贸571551869</t>
  </si>
  <si>
    <t>QQ群;20国贸571551870</t>
  </si>
  <si>
    <t>20金融学2班(4)</t>
  </si>
  <si>
    <t>QQ群;20国贸571551871</t>
  </si>
  <si>
    <t>QQ群;20国贸571551872</t>
  </si>
  <si>
    <t>20信息管理与信息系统4班(4)</t>
  </si>
  <si>
    <t>QQ群;20国贸571551873</t>
  </si>
  <si>
    <t>20电子商务1班(4)</t>
  </si>
  <si>
    <t>QQ群;1153903444</t>
  </si>
  <si>
    <t>20电子商务3班(4)</t>
  </si>
  <si>
    <t>20电子商务4班(4)</t>
  </si>
  <si>
    <t>20金融学4班(4)</t>
  </si>
  <si>
    <t>19金融学3班(4),20金融学3班(4)</t>
  </si>
  <si>
    <t>QQ群;760299138（20金3）739392894（19金融）</t>
  </si>
  <si>
    <t>QQ群;20国贸571551874</t>
  </si>
  <si>
    <t>19国际经济与贸易1班(4),20国际经济与贸易5班(4)</t>
  </si>
  <si>
    <t>QQ群;20国贸571551875QQ群;760270672（19国贸）</t>
  </si>
  <si>
    <t>20金融学5班(4)</t>
  </si>
  <si>
    <t>QQ群;20国贸571551876</t>
  </si>
  <si>
    <t>20电子商务2班(4)</t>
  </si>
  <si>
    <t>02323014</t>
  </si>
  <si>
    <t>基础俄语（二）</t>
  </si>
  <si>
    <t>QQ群;323592017（俄语1）QQ群;801894038（俄语2）QQ群;771833244（21金融）</t>
  </si>
  <si>
    <t>30</t>
  </si>
  <si>
    <t>21俄语2班(4),21金融学6班(4),21旅游管理8班(2)</t>
  </si>
  <si>
    <t>QQ群;801894038（俄语2）QQ群;771833244（21金融）</t>
  </si>
  <si>
    <t>1120941302</t>
  </si>
  <si>
    <t>旅游目的地管理</t>
  </si>
  <si>
    <t>19旅游管理1班(4)</t>
  </si>
  <si>
    <t>19旅游管理2班(4)</t>
  </si>
  <si>
    <t>19会展经济与管理1班(4),19旅游管理3班(4)</t>
  </si>
  <si>
    <t xml:space="preserve">QQ群;748742485（19会展1班）
</t>
  </si>
  <si>
    <t>1120601603</t>
  </si>
  <si>
    <t>物流企业管理</t>
  </si>
  <si>
    <t>1050244002</t>
  </si>
  <si>
    <t>第二外语(法语二）</t>
  </si>
  <si>
    <t>18英语4班(4),19商务英语1班(4),19商务英语2班(4),19英语1班(4),19英语2班(4),19英语3班(4),19英语4班(4),19英语5班(4),21日语3班(4),21日语5班(4)</t>
  </si>
  <si>
    <t>1050244102</t>
  </si>
  <si>
    <t>第二外语(韩语二）</t>
  </si>
  <si>
    <t>19商务英语1班(4),19商务英语2班(4),19英语1班(4),19英语2班(4),19英语3班(4),19英语4班(4),19英语5班(4),21日语2班(4),21日语3班(4),21日语5班(4)</t>
  </si>
  <si>
    <t>英语QQ群;714418571
商英QQ群;487728244日语519982286</t>
  </si>
  <si>
    <t>1050244902</t>
  </si>
  <si>
    <t>第二外语(西班牙语二)</t>
  </si>
  <si>
    <t>19商务英语1班(4),19商务英语2班(4),19英语1班(4),19英语2班(4),19英语3班(4),19英语5班(4),21俄语1班(4),21俄语2班(4),21日语4班(4)</t>
  </si>
  <si>
    <t>32</t>
  </si>
  <si>
    <t>21资产评估1班(4)</t>
  </si>
  <si>
    <t>21资产评估2班(4)</t>
  </si>
  <si>
    <t>21信息管理与信息系统1班(4)</t>
  </si>
  <si>
    <t>21信管一班：594090854</t>
  </si>
  <si>
    <t>21信息管理与信息系统2班(4)</t>
  </si>
  <si>
    <t>21信管二班：590072755</t>
  </si>
  <si>
    <t>21信息管理与信息系统3班(4)</t>
  </si>
  <si>
    <t>21信管三班：591498593</t>
  </si>
  <si>
    <t>21信息管理与信息系统4班(4)</t>
  </si>
  <si>
    <t>21信管四班：612429381</t>
  </si>
  <si>
    <t>09112004</t>
  </si>
  <si>
    <t>21会计学2班(4)</t>
  </si>
  <si>
    <t>21会计学3班(4)</t>
  </si>
  <si>
    <t>21会计学4班(4)</t>
  </si>
  <si>
    <t>21会计学5班(4)</t>
  </si>
  <si>
    <t>21会计学6班(4)</t>
  </si>
  <si>
    <t>21信息管理与信息系统5班(4)</t>
  </si>
  <si>
    <t>21信管五班：589195321</t>
  </si>
  <si>
    <t>21信息管理与信息系统6班(4)</t>
  </si>
  <si>
    <t>21信管六班：585141274</t>
  </si>
  <si>
    <t>21会计学1班(4)</t>
  </si>
  <si>
    <t>1120212203</t>
  </si>
  <si>
    <t>管理会计</t>
  </si>
  <si>
    <t>1120290103</t>
  </si>
  <si>
    <t>国际市场营销</t>
  </si>
  <si>
    <t>19国际经济与贸易2班(4)</t>
  </si>
  <si>
    <t>19国际经济与贸易3班(4)</t>
  </si>
  <si>
    <t>19国际经济与贸易5班(4)</t>
  </si>
  <si>
    <t>19国际经济与贸易6班(4)</t>
  </si>
  <si>
    <t>1020122003</t>
  </si>
  <si>
    <t>计量经济学</t>
  </si>
  <si>
    <t>1050251503</t>
  </si>
  <si>
    <t>高级日语</t>
  </si>
  <si>
    <t>1030500203</t>
  </si>
  <si>
    <t>毛泽东思想和中国特色社会主义理论体系概论</t>
  </si>
  <si>
    <t>20环境设计1班(4)</t>
  </si>
  <si>
    <t>QQ群;770394739</t>
  </si>
  <si>
    <t>艺术学院</t>
  </si>
  <si>
    <t>20旅游管理5班(4)</t>
  </si>
  <si>
    <t>QQ群;20国贸571551877</t>
  </si>
  <si>
    <t>QQ群;20国贸571551878</t>
  </si>
  <si>
    <t>20旅游管理6班(4)</t>
  </si>
  <si>
    <t>QQ群;20国贸571551879</t>
  </si>
  <si>
    <t>20日语3班(4)</t>
  </si>
  <si>
    <t>QQ群; 673614086</t>
  </si>
  <si>
    <t>19英语5班(4)</t>
  </si>
  <si>
    <t>QQ群;20国贸571551880</t>
  </si>
  <si>
    <t>QQ群;20国贸571551881</t>
  </si>
  <si>
    <t>QQ群;20国贸571551882</t>
  </si>
  <si>
    <t>20会展经济与管理2班(4)</t>
  </si>
  <si>
    <t>20环境设计2班(4)</t>
  </si>
  <si>
    <t>20俄语2班(4)</t>
  </si>
  <si>
    <t>20视觉传达设计1班(4)</t>
  </si>
  <si>
    <t>20日语2班(4)</t>
  </si>
  <si>
    <t>20日语1班(4)</t>
  </si>
  <si>
    <t>20英语1班(4)</t>
  </si>
  <si>
    <t>20金融学3班(4)</t>
  </si>
  <si>
    <t>20会计学5班(4)</t>
  </si>
  <si>
    <t>QQ群;20国贸571551883</t>
  </si>
  <si>
    <t>QQ群;20国贸571551884</t>
  </si>
  <si>
    <t>1120604602</t>
  </si>
  <si>
    <t>采购与供应管理</t>
  </si>
  <si>
    <t>2022-05-30</t>
  </si>
  <si>
    <t>06311002</t>
  </si>
  <si>
    <t>中外设计史</t>
  </si>
  <si>
    <t>21视觉传达设计1班(4),21新媒体艺术1班(4)</t>
  </si>
  <si>
    <t>QQ群;337974524</t>
  </si>
  <si>
    <t>21环境设计1班(4)</t>
  </si>
  <si>
    <t>1120249102</t>
  </si>
  <si>
    <t>成本会计</t>
  </si>
  <si>
    <t>1120840203</t>
  </si>
  <si>
    <t>电子商务服务</t>
  </si>
  <si>
    <t>1050270539</t>
  </si>
  <si>
    <t>高级英语(二)</t>
  </si>
  <si>
    <t>04323005</t>
  </si>
  <si>
    <t>人力资源管理</t>
  </si>
  <si>
    <t>04322003</t>
  </si>
  <si>
    <t>市场营销学</t>
  </si>
  <si>
    <t>04322002</t>
  </si>
  <si>
    <t>1020122503</t>
  </si>
  <si>
    <t>证券投资学</t>
  </si>
  <si>
    <t>1020303202</t>
  </si>
  <si>
    <t>19财务管理5班(4)</t>
  </si>
  <si>
    <t>19财务管理3班(4)</t>
  </si>
  <si>
    <t>3</t>
  </si>
  <si>
    <t>19财务管理4班(4)</t>
  </si>
  <si>
    <t>1120251703</t>
  </si>
  <si>
    <t>中级财务会计(二)</t>
  </si>
  <si>
    <t>1050255549</t>
  </si>
  <si>
    <t>高级综合俄语(二)</t>
  </si>
  <si>
    <t>1030107403</t>
  </si>
  <si>
    <t>国际商法</t>
  </si>
  <si>
    <t>QQ群;20国贸571551885</t>
  </si>
  <si>
    <t>QQ群;20国贸571551886</t>
  </si>
  <si>
    <t>QQ群;20国贸571551887</t>
  </si>
  <si>
    <t>QQ群;20国贸571551888</t>
  </si>
  <si>
    <t>QQ群;20国贸571551889</t>
  </si>
  <si>
    <t>QQ群;20国贸571551890</t>
  </si>
  <si>
    <t>QQ群;20国贸571551891</t>
  </si>
  <si>
    <t>QQ群;20国贸571551892</t>
  </si>
  <si>
    <t>1120904003</t>
  </si>
  <si>
    <t>旅游规划与开发</t>
  </si>
  <si>
    <t>19旅游管理3班(4)</t>
  </si>
  <si>
    <t>1050254802</t>
  </si>
  <si>
    <t>日汉笔译(一)</t>
  </si>
  <si>
    <t>05322005</t>
  </si>
  <si>
    <t>物流学概论</t>
  </si>
  <si>
    <t>05311001</t>
  </si>
  <si>
    <t>信息资源管理</t>
  </si>
  <si>
    <t>1070100402</t>
  </si>
  <si>
    <t>运筹学</t>
  </si>
  <si>
    <t>03311008</t>
  </si>
  <si>
    <t>中级财务会计（一）</t>
  </si>
  <si>
    <t>02324010</t>
  </si>
  <si>
    <t>综合商务英语（二）</t>
  </si>
  <si>
    <t>1050246303</t>
  </si>
  <si>
    <t>综合英语（四）</t>
  </si>
  <si>
    <t>1080905604</t>
  </si>
  <si>
    <t>JAVA语言程序设计</t>
  </si>
  <si>
    <t>20日语5班(4),20信息管理与信息系统6班(4),20英语2班(4)</t>
  </si>
  <si>
    <t>QQ群;657951945 20日语QQ群;673614086</t>
  </si>
  <si>
    <t>20国际经济与贸易6班(4),20信息管理与信息系统1班(4)</t>
  </si>
  <si>
    <t>QQ群;657951945 QQ群;20国贸571551893</t>
  </si>
  <si>
    <t>管理学院,经济学院</t>
  </si>
  <si>
    <t>19信息管理与信息系统1班(4),20金融学1班(4),20信息管理与信息系统2班(4)</t>
  </si>
  <si>
    <t>19信管一班：760181441
QQ群;657951945  QQ群;760299138（20金1）</t>
  </si>
  <si>
    <t>20物流管理4班(4),20信息管理与信息系统4班(4)</t>
  </si>
  <si>
    <t>QQ群;657951945  QQ群;243964514（20物流）</t>
  </si>
  <si>
    <t>05323002</t>
  </si>
  <si>
    <t>VB语言程序设计</t>
  </si>
  <si>
    <t>19电子商务3班(4),21电子商务1班(4)</t>
  </si>
  <si>
    <t>QQ群;294631993(21电商)938708070(19电商)</t>
  </si>
  <si>
    <t>03312002</t>
  </si>
  <si>
    <t>财务会计</t>
  </si>
  <si>
    <t>1120200403</t>
  </si>
  <si>
    <t>管理学导论(英语)</t>
  </si>
  <si>
    <t>1120227703</t>
  </si>
  <si>
    <t>劳动关系与劳动法</t>
  </si>
  <si>
    <t>19人力资源管理2班(4)</t>
  </si>
  <si>
    <t>QQ群;688363811</t>
  </si>
  <si>
    <t>19人力资源管理3班(4)</t>
  </si>
  <si>
    <t>QQ群;869416454</t>
  </si>
  <si>
    <t>19人力资源管理1班(4)</t>
  </si>
  <si>
    <t>QQ群;608097584</t>
  </si>
  <si>
    <t>1120911102</t>
  </si>
  <si>
    <t>旅游接待业</t>
  </si>
  <si>
    <t>04311005</t>
  </si>
  <si>
    <t>1120911112</t>
  </si>
  <si>
    <t>1120221103</t>
  </si>
  <si>
    <t>企业价值评估</t>
  </si>
  <si>
    <t>腾讯会议870645669</t>
  </si>
  <si>
    <t>1050222104</t>
  </si>
  <si>
    <t>大学日语(二)</t>
  </si>
  <si>
    <t>21财务管理1班(4),21财务管理3班(4),21财务管理5班(4),21国际经济与贸易3班(4),21国际经济与贸易6班(4),21环境设计1班(4),21会计学2班(4),21会计学6班(4),21会展经济与管理2班(4),21金融学1班(4),21金融学2班(4),21金融学4班(4),21金融学6班(4),21旅游管理1班(4),21旅游管理3班(2),21旅游管理7班(2),21市场营销2班(4),21视觉传达设计1班(4),21物流管理1班(4),21物流管理2班(4),21物流管理4班(4),21新媒体艺术1班(4),21信息管理与信息系统1班(4),21信息管理与信息系统3班(4),21信息管理与信息系统4班(4),21信息管理与信息系统5班(4),21信息管理与信息系统6班(4),21资产评估1班(4)</t>
  </si>
  <si>
    <t>21信管一班：594090854
21信管二班：590072755
21信管三班：591498593
21信管四班：612429381
21信管五班：589195321
21信管六班：585141274  21物流：916998057   742302621（21国贸）771833244（21金融） QQ群;21财务管理790683249、529336065 21资产评估QQ群;597989302</t>
  </si>
  <si>
    <t>管理学院,会计学院,经济学院,艺术学院</t>
  </si>
  <si>
    <t>1050200503</t>
  </si>
  <si>
    <t>大学英语（四）</t>
  </si>
  <si>
    <t>20国际经济与贸易3班(4),20国际经济与贸易4班(4)</t>
  </si>
  <si>
    <t>QQ群;20国贸571551894</t>
  </si>
  <si>
    <t>23</t>
  </si>
  <si>
    <t>20会计学3班(4),20会计学4班(4)</t>
  </si>
  <si>
    <t>20信息管理与信息系统5班(4),20信息管理与信息系统6班(4)</t>
  </si>
  <si>
    <t>20金融学5班(4),20金融学6班(4)</t>
  </si>
  <si>
    <t>20金融学1班(4),20金融学2班(4)</t>
  </si>
  <si>
    <t>49</t>
  </si>
  <si>
    <t>20市场营销1班(4),20市场营销2班(4)</t>
  </si>
  <si>
    <t>QQ群;152130337</t>
  </si>
  <si>
    <t>20金融学3班(4),20金融学4班(4)</t>
  </si>
  <si>
    <t>20国际经济与贸易5班(4),20国际经济与贸易6班(4)</t>
  </si>
  <si>
    <t>QQ群;20国贸571551895</t>
  </si>
  <si>
    <t>20信息管理与信息系统3班(4),20信息管理与信息系统4班(4)</t>
  </si>
  <si>
    <t>1120840103</t>
  </si>
  <si>
    <t>电子商务管理</t>
  </si>
  <si>
    <t>腾讯会议145638553</t>
  </si>
  <si>
    <t>08122001</t>
  </si>
  <si>
    <t>大学英语（二）</t>
  </si>
  <si>
    <t>2022-05-31</t>
  </si>
  <si>
    <t>20财务管理6班(4),21会计学3班(4)</t>
  </si>
  <si>
    <t>QQ群;529336065、QQ群;781159732</t>
  </si>
  <si>
    <t>20国际经济与贸易6班(4),21物流管理1班(4)</t>
  </si>
  <si>
    <t>21物流：91699805720国贸571551895</t>
  </si>
  <si>
    <t>20信息管理与信息系统2班(4),21金融学1班(4)</t>
  </si>
  <si>
    <t>QQ群;657951945 QQ群;771833244（21金融）</t>
  </si>
  <si>
    <t>26</t>
  </si>
  <si>
    <t>20信息管理与信息系统6班(4),21国际经济与贸易4班(4)</t>
  </si>
  <si>
    <t>QQ群;657951945 QQ群;742302621（21国贸）</t>
  </si>
  <si>
    <t>08122002</t>
  </si>
  <si>
    <t>QQ群;</t>
  </si>
  <si>
    <t>1050201503</t>
  </si>
  <si>
    <t>1050200502</t>
  </si>
  <si>
    <t>1020300903</t>
  </si>
  <si>
    <t>国际金融</t>
  </si>
  <si>
    <t>该生重修报名错误，无法跟班上课，取消考试资格</t>
  </si>
  <si>
    <t>91</t>
  </si>
  <si>
    <t>1120908312</t>
  </si>
  <si>
    <t>会展旅游</t>
  </si>
  <si>
    <t>1050250306</t>
  </si>
  <si>
    <t>基础俄语(四)</t>
  </si>
  <si>
    <t xml:space="preserve">88869196
</t>
  </si>
  <si>
    <t>02325006</t>
  </si>
  <si>
    <t>基础韩国语（二）</t>
  </si>
  <si>
    <t>1120917903</t>
  </si>
  <si>
    <t>旅游企业战略管理（双语）</t>
  </si>
  <si>
    <t>1120228103</t>
  </si>
  <si>
    <t>薪酬与福利管理</t>
  </si>
  <si>
    <t>19财务管理5班(4),19电子商务3班(4),21国际经济与贸易5班(4)</t>
  </si>
  <si>
    <t>QQ群;938708070(19电商)742302621（21国贸）</t>
  </si>
  <si>
    <t>会计学院,经济学院</t>
  </si>
  <si>
    <t>19电子商务3班(4),21会计学1班(4)</t>
  </si>
  <si>
    <t>QQ群;938708070(19电商) QQ群;529336065（会计）</t>
  </si>
  <si>
    <t>19人力资源管理2班(4),21旅游管理4班(2)</t>
  </si>
  <si>
    <t>QQ群;688363811（19人力2班）</t>
  </si>
  <si>
    <t>20金融学1班(4),21金融学3班(4)</t>
  </si>
  <si>
    <t>QQ群;760299138（20金1）742302621（21金融）</t>
  </si>
  <si>
    <t>19金融学5班(4),19旅游管理1班(4),21国际经济与贸易3班(4)</t>
  </si>
  <si>
    <t>线上考试 QQ群;742302621（21国贸）739392894（19金融）</t>
  </si>
  <si>
    <t>20财务管理5班(4),20财务管理6班(4)</t>
  </si>
  <si>
    <t>19金融学3班(4),20旅游管理1班(4),20旅游管理2班(4)</t>
  </si>
  <si>
    <t>QQ群;742305580 QQ群;739392894（19金融）</t>
  </si>
  <si>
    <t>20电子商务1班(4),20电子商务2班(4)</t>
  </si>
  <si>
    <t>51</t>
  </si>
  <si>
    <t>20财务管理3班(4),20财务管理4班(4)</t>
  </si>
  <si>
    <t>20会计学7班(4),20资产评估1班(4)</t>
  </si>
  <si>
    <t>19金融学5班(4),20会计学1班(4),20会计学2班(4)</t>
  </si>
  <si>
    <t>QQ群;739392894（19金融） 20会计1、2班294335958</t>
  </si>
  <si>
    <t>20财务管理1班(4),20财务管理2班(4)</t>
  </si>
  <si>
    <t>19会计学1班(4),20国际经济与贸易7班(4),20国际经济与贸易8班(4)</t>
  </si>
  <si>
    <t>QQ群;20国贸571551895 QQ群;19会计学1班192678446</t>
  </si>
  <si>
    <t>20电子商务3班(4),20电子商务4班(4)</t>
  </si>
  <si>
    <t>QQ群;1153903444（20电商）</t>
  </si>
  <si>
    <t>53</t>
  </si>
  <si>
    <t>20物流管理1班(4),20物流管理2班(4)</t>
  </si>
  <si>
    <t>19财务管理4班(4),20会计学5班(4),20会计学6班(4)</t>
  </si>
  <si>
    <t>QQ群;20会计5、6班294335958
     19财务管理4班451100846</t>
  </si>
  <si>
    <t>20人力资源管理1班(4),20人力资源管理2班(4)</t>
  </si>
  <si>
    <t>QQ群; 739035846 、1073698134</t>
  </si>
  <si>
    <t>19国际经济与贸易1班(4),20国际经济与贸易1班(4),20国际经济与贸易2班(4)</t>
  </si>
  <si>
    <t>QQ群;20国贸571551895   760270672（19国贸）</t>
  </si>
  <si>
    <t>1050254603</t>
  </si>
  <si>
    <t>日语阅读(一)</t>
  </si>
  <si>
    <t>20金融学3班(4),20日语3班(4)</t>
  </si>
  <si>
    <t>20日语QQ群;673614086 QQ群;760299138（20金3）</t>
  </si>
  <si>
    <t>经济学院,外国语学院</t>
  </si>
  <si>
    <t>腾讯会议：827439945</t>
  </si>
  <si>
    <t>1050256903</t>
  </si>
  <si>
    <t>商务英语写作</t>
  </si>
  <si>
    <t>16099100</t>
  </si>
  <si>
    <t>1080906003</t>
  </si>
  <si>
    <t>信息检索技术</t>
  </si>
  <si>
    <t>02331012</t>
  </si>
  <si>
    <t>英语阅读（二）</t>
  </si>
  <si>
    <t>QQ群:729789826</t>
  </si>
  <si>
    <t xml:space="preserve">	线上考试	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</si>
</sst>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2">
    <font>
      <sz val="11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b/>
      <sz val="18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000000"/>
      <name val="SimSun"/>
      <charset val="134"/>
    </font>
    <font>
      <sz val="10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12" borderId="9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20" borderId="11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8" fillId="22" borderId="13" applyNumberFormat="0" applyAlignment="0" applyProtection="0">
      <alignment vertical="center"/>
    </xf>
    <xf numFmtId="0" fontId="25" fillId="22" borderId="9" applyNumberFormat="0" applyAlignment="0" applyProtection="0">
      <alignment vertical="center"/>
    </xf>
    <xf numFmtId="0" fontId="17" fillId="19" borderId="10" applyNumberForma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9" fillId="0" borderId="4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8" fillId="0" borderId="4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left" vertical="center" wrapText="1"/>
    </xf>
    <xf numFmtId="0" fontId="7" fillId="0" borderId="6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jpeg"/><Relationship Id="rId2" Type="http://schemas.openxmlformats.org/officeDocument/2006/relationships/image" Target="media/image3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.png"/><Relationship Id="rId13" Type="http://schemas.openxmlformats.org/officeDocument/2006/relationships/image" Target="media/image1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6985</xdr:colOff>
      <xdr:row>298</xdr:row>
      <xdr:rowOff>350520</xdr:rowOff>
    </xdr:from>
    <xdr:to>
      <xdr:col>4</xdr:col>
      <xdr:colOff>1363980</xdr:colOff>
      <xdr:row>298</xdr:row>
      <xdr:rowOff>2004060</xdr:rowOff>
    </xdr:to>
    <xdr:pic>
      <xdr:nvPicPr>
        <xdr:cNvPr id="2" name="图片 1" descr="19旅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32705" y="118517670"/>
          <a:ext cx="1356995" cy="1653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41"/>
  <sheetViews>
    <sheetView tabSelected="1" topLeftCell="A292" workbookViewId="0">
      <selection activeCell="J296" sqref="J296"/>
    </sheetView>
  </sheetViews>
  <sheetFormatPr defaultColWidth="9" defaultRowHeight="13.5"/>
  <cols>
    <col min="1" max="1" width="13.5" customWidth="1"/>
    <col min="2" max="2" width="18" customWidth="1"/>
    <col min="3" max="3" width="17.8833333333333" customWidth="1"/>
    <col min="4" max="4" width="17.8833333333333" style="2" customWidth="1"/>
    <col min="5" max="5" width="19" style="3" customWidth="1"/>
    <col min="6" max="6" width="14.6333333333333" style="4" customWidth="1"/>
    <col min="7" max="7" width="15.2583333333333" customWidth="1"/>
    <col min="8" max="8" width="18.2583333333333" customWidth="1"/>
    <col min="9" max="9" width="8.63333333333333" customWidth="1"/>
    <col min="10" max="10" width="24.3833333333333" customWidth="1"/>
    <col min="11" max="11" width="14.6333333333333" customWidth="1"/>
  </cols>
  <sheetData>
    <row r="1" spans="1:1">
      <c r="A1" s="5" t="s">
        <v>0</v>
      </c>
    </row>
    <row r="3" ht="30" customHeight="1" spans="1:11">
      <c r="A3" s="6" t="s">
        <v>1</v>
      </c>
      <c r="B3" s="6"/>
      <c r="C3" s="6"/>
      <c r="D3" s="7"/>
      <c r="E3" s="8"/>
      <c r="F3" s="6"/>
      <c r="G3" s="6"/>
      <c r="H3" s="6"/>
      <c r="I3" s="6"/>
      <c r="J3" s="6"/>
      <c r="K3" s="6"/>
    </row>
    <row r="4" ht="21" customHeight="1" spans="1:11">
      <c r="A4" s="9" t="s">
        <v>2</v>
      </c>
      <c r="B4" s="9" t="s">
        <v>3</v>
      </c>
      <c r="C4" s="10" t="s">
        <v>4</v>
      </c>
      <c r="D4" s="11" t="s">
        <v>5</v>
      </c>
      <c r="E4" s="12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9" t="s">
        <v>12</v>
      </c>
    </row>
    <row r="5" ht="24" spans="1:11">
      <c r="A5" s="13" t="s">
        <v>13</v>
      </c>
      <c r="B5" s="13" t="s">
        <v>14</v>
      </c>
      <c r="C5" s="13" t="s">
        <v>15</v>
      </c>
      <c r="D5" s="14">
        <v>77881405</v>
      </c>
      <c r="E5" s="15" t="s">
        <v>16</v>
      </c>
      <c r="F5" s="16" t="s">
        <v>17</v>
      </c>
      <c r="G5" s="13" t="s">
        <v>18</v>
      </c>
      <c r="H5" s="13" t="s">
        <v>19</v>
      </c>
      <c r="I5" s="13" t="s">
        <v>20</v>
      </c>
      <c r="J5" s="13" t="s">
        <v>21</v>
      </c>
      <c r="K5" s="13" t="s">
        <v>22</v>
      </c>
    </row>
    <row r="6" ht="24" spans="1:11">
      <c r="A6" s="13" t="s">
        <v>13</v>
      </c>
      <c r="B6" s="13" t="s">
        <v>14</v>
      </c>
      <c r="C6" s="13" t="s">
        <v>23</v>
      </c>
      <c r="D6" s="14">
        <v>29435835</v>
      </c>
      <c r="E6" s="15" t="s">
        <v>16</v>
      </c>
      <c r="F6" s="16" t="s">
        <v>17</v>
      </c>
      <c r="G6" s="13" t="s">
        <v>18</v>
      </c>
      <c r="H6" s="13" t="s">
        <v>19</v>
      </c>
      <c r="I6" s="13" t="s">
        <v>24</v>
      </c>
      <c r="J6" s="13" t="s">
        <v>21</v>
      </c>
      <c r="K6" s="13" t="s">
        <v>22</v>
      </c>
    </row>
    <row r="7" ht="24" spans="1:11">
      <c r="A7" s="13" t="s">
        <v>13</v>
      </c>
      <c r="B7" s="13" t="s">
        <v>14</v>
      </c>
      <c r="C7" s="13" t="s">
        <v>25</v>
      </c>
      <c r="D7" s="14">
        <v>29435835</v>
      </c>
      <c r="E7" s="15" t="s">
        <v>16</v>
      </c>
      <c r="F7" s="16" t="s">
        <v>17</v>
      </c>
      <c r="G7" s="13" t="s">
        <v>18</v>
      </c>
      <c r="H7" s="13" t="s">
        <v>19</v>
      </c>
      <c r="I7" s="13" t="s">
        <v>26</v>
      </c>
      <c r="J7" s="13" t="s">
        <v>21</v>
      </c>
      <c r="K7" s="13" t="s">
        <v>22</v>
      </c>
    </row>
    <row r="8" ht="24" spans="1:11">
      <c r="A8" s="13" t="s">
        <v>13</v>
      </c>
      <c r="B8" s="13" t="s">
        <v>14</v>
      </c>
      <c r="C8" s="13" t="s">
        <v>27</v>
      </c>
      <c r="D8" s="14">
        <v>76543743</v>
      </c>
      <c r="E8" s="15" t="s">
        <v>16</v>
      </c>
      <c r="F8" s="16" t="s">
        <v>17</v>
      </c>
      <c r="G8" s="13" t="s">
        <v>18</v>
      </c>
      <c r="H8" s="13" t="s">
        <v>19</v>
      </c>
      <c r="I8" s="13" t="s">
        <v>28</v>
      </c>
      <c r="J8" s="13" t="s">
        <v>21</v>
      </c>
      <c r="K8" s="13" t="s">
        <v>22</v>
      </c>
    </row>
    <row r="9" ht="24" spans="1:11">
      <c r="A9" s="13" t="s">
        <v>13</v>
      </c>
      <c r="B9" s="13" t="s">
        <v>14</v>
      </c>
      <c r="C9" s="13" t="s">
        <v>29</v>
      </c>
      <c r="D9" s="14">
        <v>77881405</v>
      </c>
      <c r="E9" s="15" t="s">
        <v>16</v>
      </c>
      <c r="F9" s="16" t="s">
        <v>17</v>
      </c>
      <c r="G9" s="13" t="s">
        <v>18</v>
      </c>
      <c r="H9" s="13" t="s">
        <v>19</v>
      </c>
      <c r="I9" s="13" t="s">
        <v>26</v>
      </c>
      <c r="J9" s="13" t="s">
        <v>21</v>
      </c>
      <c r="K9" s="13" t="s">
        <v>22</v>
      </c>
    </row>
    <row r="10" ht="24" spans="1:11">
      <c r="A10" s="13" t="s">
        <v>13</v>
      </c>
      <c r="B10" s="13" t="s">
        <v>14</v>
      </c>
      <c r="C10" s="13" t="s">
        <v>30</v>
      </c>
      <c r="D10" s="14">
        <v>76543743</v>
      </c>
      <c r="E10" s="15" t="s">
        <v>16</v>
      </c>
      <c r="F10" s="16" t="s">
        <v>17</v>
      </c>
      <c r="G10" s="13" t="s">
        <v>18</v>
      </c>
      <c r="H10" s="13" t="s">
        <v>19</v>
      </c>
      <c r="I10" s="13" t="s">
        <v>31</v>
      </c>
      <c r="J10" s="13" t="s">
        <v>21</v>
      </c>
      <c r="K10" s="13" t="s">
        <v>22</v>
      </c>
    </row>
    <row r="11" ht="21" customHeight="1" spans="1:11">
      <c r="A11" s="13" t="s">
        <v>32</v>
      </c>
      <c r="B11" s="13" t="s">
        <v>33</v>
      </c>
      <c r="C11" s="13" t="s">
        <v>34</v>
      </c>
      <c r="D11" s="17">
        <v>57845075</v>
      </c>
      <c r="E11" s="17" t="s">
        <v>35</v>
      </c>
      <c r="F11" s="16" t="s">
        <v>17</v>
      </c>
      <c r="G11" s="13" t="s">
        <v>18</v>
      </c>
      <c r="H11" s="13" t="s">
        <v>19</v>
      </c>
      <c r="I11" s="13" t="s">
        <v>36</v>
      </c>
      <c r="J11" s="13" t="s">
        <v>37</v>
      </c>
      <c r="K11" s="13" t="s">
        <v>38</v>
      </c>
    </row>
    <row r="12" ht="36" spans="1:11">
      <c r="A12" s="13" t="s">
        <v>32</v>
      </c>
      <c r="B12" s="13" t="s">
        <v>33</v>
      </c>
      <c r="C12" s="13" t="s">
        <v>39</v>
      </c>
      <c r="D12" s="17">
        <v>48437499</v>
      </c>
      <c r="E12" s="17" t="s">
        <v>40</v>
      </c>
      <c r="F12" s="16" t="s">
        <v>17</v>
      </c>
      <c r="G12" s="13" t="s">
        <v>18</v>
      </c>
      <c r="H12" s="13" t="s">
        <v>19</v>
      </c>
      <c r="I12" s="13" t="s">
        <v>20</v>
      </c>
      <c r="J12" s="13" t="s">
        <v>37</v>
      </c>
      <c r="K12" s="13" t="s">
        <v>41</v>
      </c>
    </row>
    <row r="13" ht="48" spans="1:11">
      <c r="A13" s="13" t="s">
        <v>42</v>
      </c>
      <c r="B13" s="13" t="s">
        <v>43</v>
      </c>
      <c r="C13" s="13" t="s">
        <v>44</v>
      </c>
      <c r="D13" s="17">
        <v>16821722</v>
      </c>
      <c r="E13" s="17" t="s">
        <v>45</v>
      </c>
      <c r="F13" s="16" t="s">
        <v>17</v>
      </c>
      <c r="G13" s="13" t="s">
        <v>18</v>
      </c>
      <c r="H13" s="13" t="s">
        <v>19</v>
      </c>
      <c r="I13" s="13" t="s">
        <v>46</v>
      </c>
      <c r="J13" s="13" t="s">
        <v>47</v>
      </c>
      <c r="K13" s="13" t="s">
        <v>48</v>
      </c>
    </row>
    <row r="14" ht="36" spans="1:11">
      <c r="A14" s="13" t="s">
        <v>42</v>
      </c>
      <c r="B14" s="13" t="s">
        <v>43</v>
      </c>
      <c r="C14" s="13" t="s">
        <v>49</v>
      </c>
      <c r="D14" s="17">
        <v>61239680</v>
      </c>
      <c r="E14" s="17" t="s">
        <v>50</v>
      </c>
      <c r="F14" s="16" t="s">
        <v>17</v>
      </c>
      <c r="G14" s="13" t="s">
        <v>18</v>
      </c>
      <c r="H14" s="13" t="s">
        <v>19</v>
      </c>
      <c r="I14" s="13" t="s">
        <v>51</v>
      </c>
      <c r="J14" s="13" t="s">
        <v>47</v>
      </c>
      <c r="K14" s="13" t="s">
        <v>52</v>
      </c>
    </row>
    <row r="15" spans="1:11">
      <c r="A15" s="13" t="s">
        <v>53</v>
      </c>
      <c r="B15" s="13" t="s">
        <v>54</v>
      </c>
      <c r="C15" s="13" t="s">
        <v>55</v>
      </c>
      <c r="D15" s="17">
        <v>14148390</v>
      </c>
      <c r="E15" s="17" t="s">
        <v>56</v>
      </c>
      <c r="F15" s="16" t="s">
        <v>17</v>
      </c>
      <c r="G15" s="13" t="s">
        <v>18</v>
      </c>
      <c r="H15" s="13" t="s">
        <v>19</v>
      </c>
      <c r="I15" s="13" t="s">
        <v>57</v>
      </c>
      <c r="J15" s="13" t="s">
        <v>47</v>
      </c>
      <c r="K15" s="13" t="s">
        <v>38</v>
      </c>
    </row>
    <row r="16" spans="1:11">
      <c r="A16" s="13" t="s">
        <v>53</v>
      </c>
      <c r="B16" s="13" t="s">
        <v>54</v>
      </c>
      <c r="C16" s="13" t="s">
        <v>58</v>
      </c>
      <c r="D16" s="17">
        <v>65388368</v>
      </c>
      <c r="E16" s="17" t="s">
        <v>56</v>
      </c>
      <c r="F16" s="16" t="s">
        <v>17</v>
      </c>
      <c r="G16" s="13" t="s">
        <v>18</v>
      </c>
      <c r="H16" s="13" t="s">
        <v>19</v>
      </c>
      <c r="I16" s="13" t="s">
        <v>59</v>
      </c>
      <c r="J16" s="13" t="s">
        <v>47</v>
      </c>
      <c r="K16" s="13" t="s">
        <v>38</v>
      </c>
    </row>
    <row r="17" ht="36" spans="1:11">
      <c r="A17" s="13" t="s">
        <v>60</v>
      </c>
      <c r="B17" s="13" t="s">
        <v>61</v>
      </c>
      <c r="C17" s="13" t="s">
        <v>62</v>
      </c>
      <c r="D17" s="17">
        <v>45434507</v>
      </c>
      <c r="E17" s="17" t="s">
        <v>63</v>
      </c>
      <c r="F17" s="16" t="s">
        <v>17</v>
      </c>
      <c r="G17" s="13" t="s">
        <v>18</v>
      </c>
      <c r="H17" s="13" t="s">
        <v>19</v>
      </c>
      <c r="I17" s="13" t="s">
        <v>64</v>
      </c>
      <c r="J17" s="13" t="s">
        <v>47</v>
      </c>
      <c r="K17" s="13" t="s">
        <v>65</v>
      </c>
    </row>
    <row r="18" ht="24" spans="1:11">
      <c r="A18" s="13" t="s">
        <v>60</v>
      </c>
      <c r="B18" s="13" t="s">
        <v>61</v>
      </c>
      <c r="C18" s="13" t="s">
        <v>66</v>
      </c>
      <c r="D18" s="17">
        <v>13794512</v>
      </c>
      <c r="E18" s="17" t="s">
        <v>67</v>
      </c>
      <c r="F18" s="16" t="s">
        <v>17</v>
      </c>
      <c r="G18" s="13" t="s">
        <v>18</v>
      </c>
      <c r="H18" s="13" t="s">
        <v>19</v>
      </c>
      <c r="I18" s="13" t="s">
        <v>68</v>
      </c>
      <c r="J18" s="13" t="s">
        <v>47</v>
      </c>
      <c r="K18" s="13" t="s">
        <v>65</v>
      </c>
    </row>
    <row r="19" spans="1:11">
      <c r="A19" s="13" t="s">
        <v>69</v>
      </c>
      <c r="B19" s="13" t="s">
        <v>70</v>
      </c>
      <c r="C19" s="13" t="s">
        <v>71</v>
      </c>
      <c r="D19" s="17">
        <v>24703600</v>
      </c>
      <c r="E19" s="18" t="s">
        <v>72</v>
      </c>
      <c r="F19" s="16" t="s">
        <v>17</v>
      </c>
      <c r="G19" s="13" t="s">
        <v>18</v>
      </c>
      <c r="H19" s="13" t="s">
        <v>19</v>
      </c>
      <c r="I19" s="13" t="s">
        <v>24</v>
      </c>
      <c r="J19" s="13" t="s">
        <v>47</v>
      </c>
      <c r="K19" s="13" t="s">
        <v>38</v>
      </c>
    </row>
    <row r="20" spans="1:11">
      <c r="A20" s="13" t="s">
        <v>69</v>
      </c>
      <c r="B20" s="13" t="s">
        <v>70</v>
      </c>
      <c r="C20" s="13" t="s">
        <v>73</v>
      </c>
      <c r="D20" s="17">
        <v>64488783</v>
      </c>
      <c r="E20" s="18" t="s">
        <v>72</v>
      </c>
      <c r="F20" s="16" t="s">
        <v>17</v>
      </c>
      <c r="G20" s="13" t="s">
        <v>18</v>
      </c>
      <c r="H20" s="13" t="s">
        <v>19</v>
      </c>
      <c r="I20" s="13" t="s">
        <v>24</v>
      </c>
      <c r="J20" s="13" t="s">
        <v>47</v>
      </c>
      <c r="K20" s="13" t="s">
        <v>38</v>
      </c>
    </row>
    <row r="21" spans="1:11">
      <c r="A21" s="13" t="s">
        <v>69</v>
      </c>
      <c r="B21" s="13" t="s">
        <v>70</v>
      </c>
      <c r="C21" s="13" t="s">
        <v>74</v>
      </c>
      <c r="D21" s="17">
        <v>73158463</v>
      </c>
      <c r="E21" s="18" t="s">
        <v>72</v>
      </c>
      <c r="F21" s="16" t="s">
        <v>17</v>
      </c>
      <c r="G21" s="13" t="s">
        <v>18</v>
      </c>
      <c r="H21" s="13" t="s">
        <v>19</v>
      </c>
      <c r="I21" s="13" t="s">
        <v>75</v>
      </c>
      <c r="J21" s="13" t="s">
        <v>47</v>
      </c>
      <c r="K21" s="13" t="s">
        <v>38</v>
      </c>
    </row>
    <row r="22" spans="1:11">
      <c r="A22" s="13" t="s">
        <v>69</v>
      </c>
      <c r="B22" s="13" t="s">
        <v>70</v>
      </c>
      <c r="C22" s="13" t="s">
        <v>76</v>
      </c>
      <c r="D22" s="17">
        <v>80058224</v>
      </c>
      <c r="E22" s="18" t="s">
        <v>72</v>
      </c>
      <c r="F22" s="16" t="s">
        <v>17</v>
      </c>
      <c r="G22" s="13" t="s">
        <v>18</v>
      </c>
      <c r="H22" s="13" t="s">
        <v>19</v>
      </c>
      <c r="I22" s="13" t="s">
        <v>24</v>
      </c>
      <c r="J22" s="13" t="s">
        <v>47</v>
      </c>
      <c r="K22" s="13" t="s">
        <v>38</v>
      </c>
    </row>
    <row r="23" spans="1:11">
      <c r="A23" s="13" t="s">
        <v>69</v>
      </c>
      <c r="B23" s="13" t="s">
        <v>70</v>
      </c>
      <c r="C23" s="13" t="s">
        <v>77</v>
      </c>
      <c r="D23" s="17">
        <v>36436379</v>
      </c>
      <c r="E23" s="18" t="s">
        <v>72</v>
      </c>
      <c r="F23" s="16" t="s">
        <v>17</v>
      </c>
      <c r="G23" s="13" t="s">
        <v>18</v>
      </c>
      <c r="H23" s="13" t="s">
        <v>19</v>
      </c>
      <c r="I23" s="13" t="s">
        <v>75</v>
      </c>
      <c r="J23" s="13" t="s">
        <v>47</v>
      </c>
      <c r="K23" s="13" t="s">
        <v>38</v>
      </c>
    </row>
    <row r="24" ht="133" customHeight="1" spans="1:11">
      <c r="A24" s="13" t="s">
        <v>78</v>
      </c>
      <c r="B24" s="13" t="s">
        <v>79</v>
      </c>
      <c r="C24" s="13" t="s">
        <v>80</v>
      </c>
      <c r="D24" s="17">
        <v>49702988</v>
      </c>
      <c r="E24" s="17" t="str">
        <f>_xlfn.DISPIMG("ID_97C54AE8940B45F7A6E921DF36144E80",1)</f>
        <v>=DISPIMG("ID_97C54AE8940B45F7A6E921DF36144E80",1)</v>
      </c>
      <c r="F24" s="16" t="s">
        <v>17</v>
      </c>
      <c r="G24" s="13" t="s">
        <v>18</v>
      </c>
      <c r="H24" s="13" t="s">
        <v>19</v>
      </c>
      <c r="I24" s="13" t="s">
        <v>81</v>
      </c>
      <c r="J24" s="13"/>
      <c r="K24" s="13" t="s">
        <v>65</v>
      </c>
    </row>
    <row r="25" spans="1:11">
      <c r="A25" s="13" t="s">
        <v>82</v>
      </c>
      <c r="B25" s="13" t="s">
        <v>83</v>
      </c>
      <c r="C25" s="13" t="s">
        <v>84</v>
      </c>
      <c r="D25" s="19">
        <v>80425570</v>
      </c>
      <c r="E25" s="17" t="s">
        <v>85</v>
      </c>
      <c r="F25" s="16" t="s">
        <v>17</v>
      </c>
      <c r="G25" s="13" t="s">
        <v>18</v>
      </c>
      <c r="H25" s="13" t="s">
        <v>19</v>
      </c>
      <c r="I25" s="13" t="s">
        <v>81</v>
      </c>
      <c r="J25" s="13" t="s">
        <v>47</v>
      </c>
      <c r="K25" s="13" t="s">
        <v>65</v>
      </c>
    </row>
    <row r="26" ht="36" spans="1:11">
      <c r="A26" s="13" t="s">
        <v>82</v>
      </c>
      <c r="B26" s="13" t="s">
        <v>83</v>
      </c>
      <c r="C26" s="13" t="s">
        <v>86</v>
      </c>
      <c r="D26" s="19">
        <v>80425570</v>
      </c>
      <c r="E26" s="17" t="s">
        <v>87</v>
      </c>
      <c r="F26" s="16" t="s">
        <v>17</v>
      </c>
      <c r="G26" s="13" t="s">
        <v>18</v>
      </c>
      <c r="H26" s="13" t="s">
        <v>19</v>
      </c>
      <c r="I26" s="13" t="s">
        <v>81</v>
      </c>
      <c r="J26" s="13" t="s">
        <v>47</v>
      </c>
      <c r="K26" s="13" t="s">
        <v>65</v>
      </c>
    </row>
    <row r="27" spans="1:11">
      <c r="A27" s="13" t="s">
        <v>88</v>
      </c>
      <c r="B27" s="13" t="s">
        <v>89</v>
      </c>
      <c r="C27" s="13" t="s">
        <v>90</v>
      </c>
      <c r="D27" s="17">
        <v>20357475</v>
      </c>
      <c r="E27" s="18" t="s">
        <v>91</v>
      </c>
      <c r="F27" s="16" t="s">
        <v>17</v>
      </c>
      <c r="G27" s="13" t="s">
        <v>18</v>
      </c>
      <c r="H27" s="13" t="s">
        <v>19</v>
      </c>
      <c r="I27" s="13" t="s">
        <v>28</v>
      </c>
      <c r="J27" s="13" t="s">
        <v>47</v>
      </c>
      <c r="K27" s="13" t="s">
        <v>38</v>
      </c>
    </row>
    <row r="28" spans="1:11">
      <c r="A28" s="13" t="s">
        <v>88</v>
      </c>
      <c r="B28" s="13" t="s">
        <v>89</v>
      </c>
      <c r="C28" s="13" t="s">
        <v>92</v>
      </c>
      <c r="D28" s="17">
        <v>78445936</v>
      </c>
      <c r="E28" s="18" t="s">
        <v>91</v>
      </c>
      <c r="F28" s="16" t="s">
        <v>17</v>
      </c>
      <c r="G28" s="13" t="s">
        <v>18</v>
      </c>
      <c r="H28" s="13" t="s">
        <v>19</v>
      </c>
      <c r="I28" s="13" t="s">
        <v>26</v>
      </c>
      <c r="J28" s="13" t="s">
        <v>47</v>
      </c>
      <c r="K28" s="13" t="s">
        <v>38</v>
      </c>
    </row>
    <row r="29" spans="1:11">
      <c r="A29" s="13" t="s">
        <v>88</v>
      </c>
      <c r="B29" s="13" t="s">
        <v>89</v>
      </c>
      <c r="C29" s="13" t="s">
        <v>93</v>
      </c>
      <c r="D29" s="17">
        <v>88409915</v>
      </c>
      <c r="E29" s="18" t="s">
        <v>91</v>
      </c>
      <c r="F29" s="16" t="s">
        <v>17</v>
      </c>
      <c r="G29" s="13" t="s">
        <v>18</v>
      </c>
      <c r="H29" s="13" t="s">
        <v>19</v>
      </c>
      <c r="I29" s="13" t="s">
        <v>94</v>
      </c>
      <c r="J29" s="13" t="s">
        <v>47</v>
      </c>
      <c r="K29" s="13" t="s">
        <v>38</v>
      </c>
    </row>
    <row r="30" spans="1:11">
      <c r="A30" s="13" t="s">
        <v>88</v>
      </c>
      <c r="B30" s="13" t="s">
        <v>89</v>
      </c>
      <c r="C30" s="13" t="s">
        <v>95</v>
      </c>
      <c r="D30" s="17">
        <v>49894153</v>
      </c>
      <c r="E30" s="18" t="s">
        <v>91</v>
      </c>
      <c r="F30" s="16" t="s">
        <v>17</v>
      </c>
      <c r="G30" s="13" t="s">
        <v>18</v>
      </c>
      <c r="H30" s="13" t="s">
        <v>19</v>
      </c>
      <c r="I30" s="13" t="s">
        <v>31</v>
      </c>
      <c r="J30" s="13" t="s">
        <v>47</v>
      </c>
      <c r="K30" s="13" t="s">
        <v>38</v>
      </c>
    </row>
    <row r="31" spans="1:11">
      <c r="A31" s="13" t="s">
        <v>88</v>
      </c>
      <c r="B31" s="13" t="s">
        <v>89</v>
      </c>
      <c r="C31" s="13" t="s">
        <v>96</v>
      </c>
      <c r="D31" s="17">
        <v>57683468</v>
      </c>
      <c r="E31" s="18" t="s">
        <v>91</v>
      </c>
      <c r="F31" s="16" t="s">
        <v>17</v>
      </c>
      <c r="G31" s="13" t="s">
        <v>18</v>
      </c>
      <c r="H31" s="13" t="s">
        <v>19</v>
      </c>
      <c r="I31" s="13" t="s">
        <v>94</v>
      </c>
      <c r="J31" s="13" t="s">
        <v>47</v>
      </c>
      <c r="K31" s="13" t="s">
        <v>38</v>
      </c>
    </row>
    <row r="32" spans="1:11">
      <c r="A32" s="13" t="s">
        <v>97</v>
      </c>
      <c r="B32" s="13" t="s">
        <v>98</v>
      </c>
      <c r="C32" s="13" t="s">
        <v>99</v>
      </c>
      <c r="D32" s="17">
        <v>68388799</v>
      </c>
      <c r="E32" s="18" t="s">
        <v>100</v>
      </c>
      <c r="F32" s="16" t="s">
        <v>17</v>
      </c>
      <c r="G32" s="13" t="s">
        <v>18</v>
      </c>
      <c r="H32" s="13" t="s">
        <v>19</v>
      </c>
      <c r="I32" s="13" t="s">
        <v>101</v>
      </c>
      <c r="J32" s="13" t="s">
        <v>37</v>
      </c>
      <c r="K32" s="13" t="s">
        <v>38</v>
      </c>
    </row>
    <row r="33" spans="1:11">
      <c r="A33" s="13" t="s">
        <v>97</v>
      </c>
      <c r="B33" s="13" t="s">
        <v>98</v>
      </c>
      <c r="C33" s="13" t="s">
        <v>102</v>
      </c>
      <c r="D33" s="17">
        <v>38580667</v>
      </c>
      <c r="E33" s="18" t="s">
        <v>100</v>
      </c>
      <c r="F33" s="16" t="s">
        <v>17</v>
      </c>
      <c r="G33" s="13" t="s">
        <v>18</v>
      </c>
      <c r="H33" s="13" t="s">
        <v>19</v>
      </c>
      <c r="I33" s="13" t="s">
        <v>101</v>
      </c>
      <c r="J33" s="13" t="s">
        <v>37</v>
      </c>
      <c r="K33" s="13" t="s">
        <v>38</v>
      </c>
    </row>
    <row r="34" ht="24" spans="1:11">
      <c r="A34" s="13" t="s">
        <v>103</v>
      </c>
      <c r="B34" s="13" t="s">
        <v>104</v>
      </c>
      <c r="C34" s="13" t="s">
        <v>105</v>
      </c>
      <c r="D34" s="17" t="s">
        <v>106</v>
      </c>
      <c r="E34" s="20" t="s">
        <v>107</v>
      </c>
      <c r="F34" s="16" t="s">
        <v>17</v>
      </c>
      <c r="G34" s="13" t="s">
        <v>18</v>
      </c>
      <c r="H34" s="13" t="s">
        <v>19</v>
      </c>
      <c r="I34" s="13" t="s">
        <v>20</v>
      </c>
      <c r="J34" s="13"/>
      <c r="K34" s="13" t="s">
        <v>108</v>
      </c>
    </row>
    <row r="35" spans="1:11">
      <c r="A35" s="13" t="s">
        <v>109</v>
      </c>
      <c r="B35" s="13" t="s">
        <v>110</v>
      </c>
      <c r="C35" s="13" t="s">
        <v>111</v>
      </c>
      <c r="D35" s="17">
        <v>90366337</v>
      </c>
      <c r="E35" s="18" t="s">
        <v>112</v>
      </c>
      <c r="F35" s="16" t="s">
        <v>17</v>
      </c>
      <c r="G35" s="13" t="s">
        <v>18</v>
      </c>
      <c r="H35" s="13" t="s">
        <v>19</v>
      </c>
      <c r="I35" s="13" t="s">
        <v>24</v>
      </c>
      <c r="J35" s="13" t="s">
        <v>47</v>
      </c>
      <c r="K35" s="13" t="s">
        <v>38</v>
      </c>
    </row>
    <row r="36" spans="1:11">
      <c r="A36" s="13" t="s">
        <v>109</v>
      </c>
      <c r="B36" s="13" t="s">
        <v>110</v>
      </c>
      <c r="C36" s="13" t="s">
        <v>113</v>
      </c>
      <c r="D36" s="17">
        <v>20799601</v>
      </c>
      <c r="E36" s="18" t="s">
        <v>112</v>
      </c>
      <c r="F36" s="16" t="s">
        <v>17</v>
      </c>
      <c r="G36" s="13" t="s">
        <v>18</v>
      </c>
      <c r="H36" s="13" t="s">
        <v>19</v>
      </c>
      <c r="I36" s="13" t="s">
        <v>36</v>
      </c>
      <c r="J36" s="13" t="s">
        <v>47</v>
      </c>
      <c r="K36" s="13" t="s">
        <v>38</v>
      </c>
    </row>
    <row r="37" ht="24" spans="1:11">
      <c r="A37" s="13" t="s">
        <v>114</v>
      </c>
      <c r="B37" s="13" t="s">
        <v>115</v>
      </c>
      <c r="C37" s="13" t="s">
        <v>116</v>
      </c>
      <c r="D37" s="14">
        <v>84326757</v>
      </c>
      <c r="E37" s="17" t="s">
        <v>117</v>
      </c>
      <c r="F37" s="16" t="s">
        <v>17</v>
      </c>
      <c r="G37" s="13" t="s">
        <v>18</v>
      </c>
      <c r="H37" s="13" t="s">
        <v>19</v>
      </c>
      <c r="I37" s="13" t="s">
        <v>118</v>
      </c>
      <c r="J37" s="13" t="s">
        <v>21</v>
      </c>
      <c r="K37" s="13" t="s">
        <v>65</v>
      </c>
    </row>
    <row r="38" ht="24" spans="1:11">
      <c r="A38" s="13" t="s">
        <v>114</v>
      </c>
      <c r="B38" s="13" t="s">
        <v>115</v>
      </c>
      <c r="C38" s="13" t="s">
        <v>119</v>
      </c>
      <c r="D38" s="14">
        <v>84326757</v>
      </c>
      <c r="E38" s="20" t="s">
        <v>120</v>
      </c>
      <c r="F38" s="16" t="s">
        <v>17</v>
      </c>
      <c r="G38" s="13" t="s">
        <v>18</v>
      </c>
      <c r="H38" s="13" t="s">
        <v>19</v>
      </c>
      <c r="I38" s="13" t="s">
        <v>121</v>
      </c>
      <c r="J38" s="13" t="s">
        <v>21</v>
      </c>
      <c r="K38" s="13" t="s">
        <v>108</v>
      </c>
    </row>
    <row r="39" ht="24" spans="1:11">
      <c r="A39" s="13" t="s">
        <v>114</v>
      </c>
      <c r="B39" s="13" t="s">
        <v>115</v>
      </c>
      <c r="C39" s="13" t="s">
        <v>122</v>
      </c>
      <c r="D39" s="14">
        <v>84326757</v>
      </c>
      <c r="E39" s="18" t="s">
        <v>123</v>
      </c>
      <c r="F39" s="16" t="s">
        <v>17</v>
      </c>
      <c r="G39" s="13" t="s">
        <v>18</v>
      </c>
      <c r="H39" s="13" t="s">
        <v>19</v>
      </c>
      <c r="I39" s="13" t="s">
        <v>124</v>
      </c>
      <c r="J39" s="13" t="s">
        <v>21</v>
      </c>
      <c r="K39" s="13" t="s">
        <v>38</v>
      </c>
    </row>
    <row r="40" ht="24" spans="1:11">
      <c r="A40" s="13" t="s">
        <v>114</v>
      </c>
      <c r="B40" s="13" t="s">
        <v>115</v>
      </c>
      <c r="C40" s="13" t="s">
        <v>125</v>
      </c>
      <c r="D40" s="14">
        <v>84326757</v>
      </c>
      <c r="E40" s="17" t="s">
        <v>126</v>
      </c>
      <c r="F40" s="16" t="s">
        <v>17</v>
      </c>
      <c r="G40" s="13" t="s">
        <v>18</v>
      </c>
      <c r="H40" s="13" t="s">
        <v>19</v>
      </c>
      <c r="I40" s="13" t="s">
        <v>127</v>
      </c>
      <c r="J40" s="13" t="s">
        <v>21</v>
      </c>
      <c r="K40" s="13" t="s">
        <v>65</v>
      </c>
    </row>
    <row r="41" ht="24" spans="1:11">
      <c r="A41" s="13" t="s">
        <v>128</v>
      </c>
      <c r="B41" s="13" t="s">
        <v>129</v>
      </c>
      <c r="C41" s="13" t="s">
        <v>130</v>
      </c>
      <c r="D41" s="14">
        <v>15193668</v>
      </c>
      <c r="E41" s="17" t="s">
        <v>131</v>
      </c>
      <c r="F41" s="16" t="s">
        <v>17</v>
      </c>
      <c r="G41" s="13" t="s">
        <v>18</v>
      </c>
      <c r="H41" s="13" t="s">
        <v>19</v>
      </c>
      <c r="I41" s="13" t="s">
        <v>68</v>
      </c>
      <c r="J41" s="13" t="s">
        <v>21</v>
      </c>
      <c r="K41" s="13" t="s">
        <v>22</v>
      </c>
    </row>
    <row r="42" ht="24" spans="1:11">
      <c r="A42" s="13" t="s">
        <v>132</v>
      </c>
      <c r="B42" s="13" t="s">
        <v>133</v>
      </c>
      <c r="C42" s="13" t="s">
        <v>134</v>
      </c>
      <c r="D42" s="14">
        <v>74810893</v>
      </c>
      <c r="E42" s="20" t="s">
        <v>135</v>
      </c>
      <c r="F42" s="16" t="s">
        <v>17</v>
      </c>
      <c r="G42" s="13" t="s">
        <v>18</v>
      </c>
      <c r="H42" s="13" t="s">
        <v>19</v>
      </c>
      <c r="I42" s="13" t="s">
        <v>36</v>
      </c>
      <c r="J42" s="13" t="s">
        <v>21</v>
      </c>
      <c r="K42" s="13" t="s">
        <v>108</v>
      </c>
    </row>
    <row r="43" ht="24" spans="1:11">
      <c r="A43" s="13" t="s">
        <v>132</v>
      </c>
      <c r="B43" s="13" t="s">
        <v>133</v>
      </c>
      <c r="C43" s="13" t="s">
        <v>136</v>
      </c>
      <c r="D43" s="14">
        <v>74810893</v>
      </c>
      <c r="E43" s="20" t="s">
        <v>137</v>
      </c>
      <c r="F43" s="16" t="s">
        <v>17</v>
      </c>
      <c r="G43" s="13" t="s">
        <v>18</v>
      </c>
      <c r="H43" s="13" t="s">
        <v>19</v>
      </c>
      <c r="I43" s="13" t="s">
        <v>121</v>
      </c>
      <c r="J43" s="13" t="s">
        <v>21</v>
      </c>
      <c r="K43" s="13" t="s">
        <v>108</v>
      </c>
    </row>
    <row r="44" ht="24" spans="1:11">
      <c r="A44" s="13" t="s">
        <v>132</v>
      </c>
      <c r="B44" s="13" t="s">
        <v>133</v>
      </c>
      <c r="C44" s="13" t="s">
        <v>138</v>
      </c>
      <c r="D44" s="14">
        <v>74810893</v>
      </c>
      <c r="E44" s="20" t="s">
        <v>137</v>
      </c>
      <c r="F44" s="16" t="s">
        <v>17</v>
      </c>
      <c r="G44" s="13" t="s">
        <v>18</v>
      </c>
      <c r="H44" s="13" t="s">
        <v>19</v>
      </c>
      <c r="I44" s="13" t="s">
        <v>121</v>
      </c>
      <c r="J44" s="13" t="s">
        <v>21</v>
      </c>
      <c r="K44" s="13" t="s">
        <v>108</v>
      </c>
    </row>
    <row r="45" ht="24" spans="1:11">
      <c r="A45" s="13" t="s">
        <v>132</v>
      </c>
      <c r="B45" s="13" t="s">
        <v>133</v>
      </c>
      <c r="C45" s="13" t="s">
        <v>139</v>
      </c>
      <c r="D45" s="14">
        <v>74810893</v>
      </c>
      <c r="E45" s="20" t="s">
        <v>135</v>
      </c>
      <c r="F45" s="16" t="s">
        <v>17</v>
      </c>
      <c r="G45" s="13" t="s">
        <v>18</v>
      </c>
      <c r="H45" s="13" t="s">
        <v>19</v>
      </c>
      <c r="I45" s="13" t="s">
        <v>36</v>
      </c>
      <c r="J45" s="13" t="s">
        <v>21</v>
      </c>
      <c r="K45" s="13" t="s">
        <v>108</v>
      </c>
    </row>
    <row r="46" ht="24" spans="1:11">
      <c r="A46" s="13" t="s">
        <v>132</v>
      </c>
      <c r="B46" s="13" t="s">
        <v>133</v>
      </c>
      <c r="C46" s="13" t="s">
        <v>140</v>
      </c>
      <c r="D46" s="14">
        <v>74810893</v>
      </c>
      <c r="E46" s="20" t="s">
        <v>135</v>
      </c>
      <c r="F46" s="16" t="s">
        <v>17</v>
      </c>
      <c r="G46" s="13" t="s">
        <v>18</v>
      </c>
      <c r="H46" s="13" t="s">
        <v>19</v>
      </c>
      <c r="I46" s="13" t="s">
        <v>94</v>
      </c>
      <c r="J46" s="13" t="s">
        <v>21</v>
      </c>
      <c r="K46" s="13" t="s">
        <v>108</v>
      </c>
    </row>
    <row r="47" ht="24" spans="1:11">
      <c r="A47" s="13" t="s">
        <v>132</v>
      </c>
      <c r="B47" s="13" t="s">
        <v>133</v>
      </c>
      <c r="C47" s="13" t="s">
        <v>141</v>
      </c>
      <c r="D47" s="14">
        <v>74810893</v>
      </c>
      <c r="E47" s="20" t="s">
        <v>135</v>
      </c>
      <c r="F47" s="16" t="s">
        <v>17</v>
      </c>
      <c r="G47" s="13" t="s">
        <v>18</v>
      </c>
      <c r="H47" s="13" t="s">
        <v>19</v>
      </c>
      <c r="I47" s="13" t="s">
        <v>20</v>
      </c>
      <c r="J47" s="13" t="s">
        <v>21</v>
      </c>
      <c r="K47" s="13" t="s">
        <v>108</v>
      </c>
    </row>
    <row r="48" spans="1:11">
      <c r="A48" s="13" t="s">
        <v>142</v>
      </c>
      <c r="B48" s="13" t="s">
        <v>143</v>
      </c>
      <c r="C48" s="13" t="s">
        <v>144</v>
      </c>
      <c r="D48" s="17">
        <v>47167270</v>
      </c>
      <c r="E48" s="18" t="s">
        <v>123</v>
      </c>
      <c r="F48" s="16" t="s">
        <v>17</v>
      </c>
      <c r="G48" s="13" t="s">
        <v>18</v>
      </c>
      <c r="H48" s="13" t="s">
        <v>19</v>
      </c>
      <c r="I48" s="13" t="s">
        <v>26</v>
      </c>
      <c r="J48" s="13"/>
      <c r="K48" s="13" t="s">
        <v>38</v>
      </c>
    </row>
    <row r="49" ht="24" spans="1:11">
      <c r="A49" s="13" t="s">
        <v>145</v>
      </c>
      <c r="B49" s="13" t="s">
        <v>146</v>
      </c>
      <c r="C49" s="13" t="s">
        <v>147</v>
      </c>
      <c r="D49" s="14">
        <v>20675469</v>
      </c>
      <c r="E49" s="20" t="s">
        <v>137</v>
      </c>
      <c r="F49" s="16" t="s">
        <v>17</v>
      </c>
      <c r="G49" s="13" t="s">
        <v>18</v>
      </c>
      <c r="H49" s="13" t="s">
        <v>148</v>
      </c>
      <c r="I49" s="13" t="s">
        <v>118</v>
      </c>
      <c r="J49" s="13" t="s">
        <v>21</v>
      </c>
      <c r="K49" s="13" t="s">
        <v>108</v>
      </c>
    </row>
    <row r="50" ht="24" spans="1:11">
      <c r="A50" s="13" t="s">
        <v>145</v>
      </c>
      <c r="B50" s="13" t="s">
        <v>146</v>
      </c>
      <c r="C50" s="13" t="s">
        <v>138</v>
      </c>
      <c r="D50" s="14">
        <v>36771923</v>
      </c>
      <c r="E50" s="20" t="s">
        <v>137</v>
      </c>
      <c r="F50" s="16" t="s">
        <v>17</v>
      </c>
      <c r="G50" s="13" t="s">
        <v>18</v>
      </c>
      <c r="H50" s="13" t="s">
        <v>148</v>
      </c>
      <c r="I50" s="13" t="s">
        <v>118</v>
      </c>
      <c r="J50" s="13" t="s">
        <v>21</v>
      </c>
      <c r="K50" s="13" t="s">
        <v>108</v>
      </c>
    </row>
    <row r="51" ht="24" spans="1:11">
      <c r="A51" s="13" t="s">
        <v>145</v>
      </c>
      <c r="B51" s="13" t="s">
        <v>146</v>
      </c>
      <c r="C51" s="13" t="s">
        <v>136</v>
      </c>
      <c r="D51" s="14">
        <v>36771923</v>
      </c>
      <c r="E51" s="20" t="s">
        <v>137</v>
      </c>
      <c r="F51" s="16" t="s">
        <v>17</v>
      </c>
      <c r="G51" s="13" t="s">
        <v>18</v>
      </c>
      <c r="H51" s="13" t="s">
        <v>148</v>
      </c>
      <c r="I51" s="13" t="s">
        <v>28</v>
      </c>
      <c r="J51" s="13" t="s">
        <v>21</v>
      </c>
      <c r="K51" s="13" t="s">
        <v>108</v>
      </c>
    </row>
    <row r="52" ht="24" spans="1:11">
      <c r="A52" s="13" t="s">
        <v>149</v>
      </c>
      <c r="B52" s="13" t="s">
        <v>150</v>
      </c>
      <c r="C52" s="13" t="s">
        <v>151</v>
      </c>
      <c r="D52" s="18" t="s">
        <v>152</v>
      </c>
      <c r="E52" s="17" t="s">
        <v>153</v>
      </c>
      <c r="F52" s="16" t="s">
        <v>17</v>
      </c>
      <c r="G52" s="13" t="s">
        <v>18</v>
      </c>
      <c r="H52" s="13" t="s">
        <v>154</v>
      </c>
      <c r="I52" s="13" t="s">
        <v>36</v>
      </c>
      <c r="J52" s="13"/>
      <c r="K52" s="13" t="s">
        <v>65</v>
      </c>
    </row>
    <row r="53" spans="1:11">
      <c r="A53" s="13" t="s">
        <v>155</v>
      </c>
      <c r="B53" s="13" t="s">
        <v>156</v>
      </c>
      <c r="C53" s="13" t="s">
        <v>157</v>
      </c>
      <c r="D53" s="17">
        <v>26106437</v>
      </c>
      <c r="E53" s="18" t="s">
        <v>158</v>
      </c>
      <c r="F53" s="16" t="s">
        <v>17</v>
      </c>
      <c r="G53" s="13" t="s">
        <v>18</v>
      </c>
      <c r="H53" s="13" t="s">
        <v>148</v>
      </c>
      <c r="I53" s="13" t="s">
        <v>59</v>
      </c>
      <c r="J53" s="13" t="s">
        <v>37</v>
      </c>
      <c r="K53" s="13" t="s">
        <v>38</v>
      </c>
    </row>
    <row r="54" spans="1:11">
      <c r="A54" s="13" t="s">
        <v>155</v>
      </c>
      <c r="B54" s="13" t="s">
        <v>156</v>
      </c>
      <c r="C54" s="13" t="s">
        <v>159</v>
      </c>
      <c r="D54" s="17">
        <v>54840349</v>
      </c>
      <c r="E54" s="18" t="s">
        <v>158</v>
      </c>
      <c r="F54" s="16" t="s">
        <v>17</v>
      </c>
      <c r="G54" s="13" t="s">
        <v>18</v>
      </c>
      <c r="H54" s="13" t="s">
        <v>148</v>
      </c>
      <c r="I54" s="13" t="s">
        <v>57</v>
      </c>
      <c r="J54" s="13" t="s">
        <v>37</v>
      </c>
      <c r="K54" s="13" t="s">
        <v>38</v>
      </c>
    </row>
    <row r="55" ht="24" spans="1:11">
      <c r="A55" s="13" t="s">
        <v>160</v>
      </c>
      <c r="B55" s="13" t="s">
        <v>161</v>
      </c>
      <c r="C55" s="13" t="s">
        <v>162</v>
      </c>
      <c r="D55" s="14">
        <v>90709783</v>
      </c>
      <c r="E55" s="14" t="s">
        <v>163</v>
      </c>
      <c r="F55" s="16" t="s">
        <v>17</v>
      </c>
      <c r="G55" s="13" t="s">
        <v>18</v>
      </c>
      <c r="H55" s="13" t="s">
        <v>148</v>
      </c>
      <c r="I55" s="13" t="s">
        <v>101</v>
      </c>
      <c r="J55" s="13" t="s">
        <v>164</v>
      </c>
      <c r="K55" s="13" t="s">
        <v>108</v>
      </c>
    </row>
    <row r="56" spans="1:11">
      <c r="A56" s="13" t="s">
        <v>165</v>
      </c>
      <c r="B56" s="13" t="s">
        <v>161</v>
      </c>
      <c r="C56" s="13" t="s">
        <v>166</v>
      </c>
      <c r="D56" s="14">
        <v>81588142</v>
      </c>
      <c r="E56" s="15" t="s">
        <v>167</v>
      </c>
      <c r="F56" s="16" t="s">
        <v>17</v>
      </c>
      <c r="G56" s="13" t="s">
        <v>18</v>
      </c>
      <c r="H56" s="13" t="s">
        <v>148</v>
      </c>
      <c r="I56" s="13" t="s">
        <v>36</v>
      </c>
      <c r="J56" s="13" t="s">
        <v>164</v>
      </c>
      <c r="K56" s="13" t="s">
        <v>22</v>
      </c>
    </row>
    <row r="57" ht="24" spans="1:11">
      <c r="A57" s="13" t="s">
        <v>160</v>
      </c>
      <c r="B57" s="13" t="s">
        <v>161</v>
      </c>
      <c r="C57" s="13" t="s">
        <v>168</v>
      </c>
      <c r="D57" s="14">
        <v>38756326</v>
      </c>
      <c r="E57" s="17" t="s">
        <v>163</v>
      </c>
      <c r="F57" s="16" t="s">
        <v>17</v>
      </c>
      <c r="G57" s="13" t="s">
        <v>18</v>
      </c>
      <c r="H57" s="13" t="s">
        <v>148</v>
      </c>
      <c r="I57" s="13" t="s">
        <v>169</v>
      </c>
      <c r="J57" s="13" t="s">
        <v>164</v>
      </c>
      <c r="K57" s="13" t="s">
        <v>108</v>
      </c>
    </row>
    <row r="58" spans="1:11">
      <c r="A58" s="13" t="s">
        <v>165</v>
      </c>
      <c r="B58" s="13" t="s">
        <v>161</v>
      </c>
      <c r="C58" s="13" t="s">
        <v>15</v>
      </c>
      <c r="D58" s="14">
        <v>99423325</v>
      </c>
      <c r="E58" s="15" t="s">
        <v>16</v>
      </c>
      <c r="F58" s="16" t="s">
        <v>17</v>
      </c>
      <c r="G58" s="13" t="s">
        <v>18</v>
      </c>
      <c r="H58" s="13" t="s">
        <v>148</v>
      </c>
      <c r="I58" s="13" t="s">
        <v>20</v>
      </c>
      <c r="J58" s="13" t="s">
        <v>164</v>
      </c>
      <c r="K58" s="13" t="s">
        <v>22</v>
      </c>
    </row>
    <row r="59" spans="1:11">
      <c r="A59" s="13" t="s">
        <v>170</v>
      </c>
      <c r="B59" s="13" t="s">
        <v>161</v>
      </c>
      <c r="C59" s="13" t="s">
        <v>171</v>
      </c>
      <c r="D59" s="14">
        <v>53985573</v>
      </c>
      <c r="E59" s="17" t="s">
        <v>172</v>
      </c>
      <c r="F59" s="16" t="s">
        <v>17</v>
      </c>
      <c r="G59" s="13" t="s">
        <v>18</v>
      </c>
      <c r="H59" s="13" t="s">
        <v>148</v>
      </c>
      <c r="I59" s="13" t="s">
        <v>24</v>
      </c>
      <c r="J59" s="13" t="s">
        <v>164</v>
      </c>
      <c r="K59" s="13" t="s">
        <v>108</v>
      </c>
    </row>
    <row r="60" ht="36" spans="1:11">
      <c r="A60" s="13" t="s">
        <v>160</v>
      </c>
      <c r="B60" s="13" t="s">
        <v>161</v>
      </c>
      <c r="C60" s="13" t="s">
        <v>173</v>
      </c>
      <c r="D60" s="14">
        <v>78333356</v>
      </c>
      <c r="E60" s="20" t="s">
        <v>174</v>
      </c>
      <c r="F60" s="16" t="s">
        <v>17</v>
      </c>
      <c r="G60" s="13" t="s">
        <v>18</v>
      </c>
      <c r="H60" s="13" t="s">
        <v>148</v>
      </c>
      <c r="I60" s="13" t="s">
        <v>94</v>
      </c>
      <c r="J60" s="13" t="s">
        <v>164</v>
      </c>
      <c r="K60" s="13" t="s">
        <v>108</v>
      </c>
    </row>
    <row r="61" ht="36" spans="1:11">
      <c r="A61" s="13" t="s">
        <v>160</v>
      </c>
      <c r="B61" s="13" t="s">
        <v>161</v>
      </c>
      <c r="C61" s="13" t="s">
        <v>175</v>
      </c>
      <c r="D61" s="14">
        <v>85656538</v>
      </c>
      <c r="E61" s="20" t="s">
        <v>176</v>
      </c>
      <c r="F61" s="16" t="s">
        <v>17</v>
      </c>
      <c r="G61" s="13" t="s">
        <v>18</v>
      </c>
      <c r="H61" s="13" t="s">
        <v>148</v>
      </c>
      <c r="I61" s="13" t="s">
        <v>36</v>
      </c>
      <c r="J61" s="13" t="s">
        <v>164</v>
      </c>
      <c r="K61" s="13" t="s">
        <v>108</v>
      </c>
    </row>
    <row r="62" ht="133" customHeight="1" spans="1:11">
      <c r="A62" s="13" t="s">
        <v>177</v>
      </c>
      <c r="B62" s="13" t="s">
        <v>161</v>
      </c>
      <c r="C62" s="13" t="s">
        <v>178</v>
      </c>
      <c r="D62" s="14">
        <v>23625667</v>
      </c>
      <c r="E62" s="17" t="str">
        <f>_xlfn.DISPIMG("ID_7DAD393FF2A7488386DEE14270CDE02D",1)</f>
        <v>=DISPIMG("ID_7DAD393FF2A7488386DEE14270CDE02D",1)</v>
      </c>
      <c r="F62" s="16" t="s">
        <v>17</v>
      </c>
      <c r="G62" s="13" t="s">
        <v>18</v>
      </c>
      <c r="H62" s="13" t="s">
        <v>148</v>
      </c>
      <c r="I62" s="13" t="s">
        <v>26</v>
      </c>
      <c r="J62" s="13" t="s">
        <v>164</v>
      </c>
      <c r="K62" s="13" t="s">
        <v>65</v>
      </c>
    </row>
    <row r="63" spans="1:11">
      <c r="A63" s="13" t="s">
        <v>165</v>
      </c>
      <c r="B63" s="13" t="s">
        <v>161</v>
      </c>
      <c r="C63" s="13" t="s">
        <v>179</v>
      </c>
      <c r="D63" s="14">
        <v>91529483</v>
      </c>
      <c r="E63" s="15" t="s">
        <v>167</v>
      </c>
      <c r="F63" s="16" t="s">
        <v>17</v>
      </c>
      <c r="G63" s="13" t="s">
        <v>18</v>
      </c>
      <c r="H63" s="13" t="s">
        <v>148</v>
      </c>
      <c r="I63" s="13" t="s">
        <v>26</v>
      </c>
      <c r="J63" s="13" t="s">
        <v>164</v>
      </c>
      <c r="K63" s="13" t="s">
        <v>22</v>
      </c>
    </row>
    <row r="64" ht="24" spans="1:11">
      <c r="A64" s="13" t="s">
        <v>160</v>
      </c>
      <c r="B64" s="13" t="s">
        <v>161</v>
      </c>
      <c r="C64" s="13" t="s">
        <v>180</v>
      </c>
      <c r="D64" s="14">
        <v>93763355</v>
      </c>
      <c r="E64" s="17" t="s">
        <v>163</v>
      </c>
      <c r="F64" s="16" t="s">
        <v>17</v>
      </c>
      <c r="G64" s="13" t="s">
        <v>18</v>
      </c>
      <c r="H64" s="13" t="s">
        <v>148</v>
      </c>
      <c r="I64" s="13" t="s">
        <v>31</v>
      </c>
      <c r="J64" s="13" t="s">
        <v>164</v>
      </c>
      <c r="K64" s="13" t="s">
        <v>108</v>
      </c>
    </row>
    <row r="65" spans="1:11">
      <c r="A65" s="13" t="s">
        <v>165</v>
      </c>
      <c r="B65" s="13" t="s">
        <v>161</v>
      </c>
      <c r="C65" s="13" t="s">
        <v>181</v>
      </c>
      <c r="D65" s="14">
        <v>74931843</v>
      </c>
      <c r="E65" s="15" t="s">
        <v>167</v>
      </c>
      <c r="F65" s="16" t="s">
        <v>17</v>
      </c>
      <c r="G65" s="13" t="s">
        <v>18</v>
      </c>
      <c r="H65" s="13" t="s">
        <v>148</v>
      </c>
      <c r="I65" s="13" t="s">
        <v>26</v>
      </c>
      <c r="J65" s="13" t="s">
        <v>164</v>
      </c>
      <c r="K65" s="13" t="s">
        <v>22</v>
      </c>
    </row>
    <row r="66" spans="1:11">
      <c r="A66" s="13" t="s">
        <v>177</v>
      </c>
      <c r="B66" s="13" t="s">
        <v>161</v>
      </c>
      <c r="C66" s="13" t="s">
        <v>182</v>
      </c>
      <c r="D66" s="14">
        <v>33368915</v>
      </c>
      <c r="E66" s="17" t="s">
        <v>183</v>
      </c>
      <c r="F66" s="16" t="s">
        <v>17</v>
      </c>
      <c r="G66" s="13" t="s">
        <v>18</v>
      </c>
      <c r="H66" s="13" t="s">
        <v>148</v>
      </c>
      <c r="I66" s="13" t="s">
        <v>184</v>
      </c>
      <c r="J66" s="13" t="s">
        <v>164</v>
      </c>
      <c r="K66" s="13" t="s">
        <v>65</v>
      </c>
    </row>
    <row r="67" ht="24" spans="1:11">
      <c r="A67" s="13" t="s">
        <v>160</v>
      </c>
      <c r="B67" s="13" t="s">
        <v>161</v>
      </c>
      <c r="C67" s="13" t="s">
        <v>185</v>
      </c>
      <c r="D67" s="14">
        <v>67763375</v>
      </c>
      <c r="E67" s="17" t="s">
        <v>163</v>
      </c>
      <c r="F67" s="16" t="s">
        <v>17</v>
      </c>
      <c r="G67" s="13" t="s">
        <v>18</v>
      </c>
      <c r="H67" s="13" t="s">
        <v>148</v>
      </c>
      <c r="I67" s="13" t="s">
        <v>101</v>
      </c>
      <c r="J67" s="13" t="s">
        <v>164</v>
      </c>
      <c r="K67" s="13" t="s">
        <v>108</v>
      </c>
    </row>
    <row r="68" ht="24" spans="1:11">
      <c r="A68" s="13" t="s">
        <v>160</v>
      </c>
      <c r="B68" s="13" t="s">
        <v>161</v>
      </c>
      <c r="C68" s="13" t="s">
        <v>186</v>
      </c>
      <c r="D68" s="14">
        <v>10499517</v>
      </c>
      <c r="E68" s="17" t="s">
        <v>163</v>
      </c>
      <c r="F68" s="16" t="s">
        <v>17</v>
      </c>
      <c r="G68" s="13" t="s">
        <v>18</v>
      </c>
      <c r="H68" s="13" t="s">
        <v>148</v>
      </c>
      <c r="I68" s="13" t="s">
        <v>20</v>
      </c>
      <c r="J68" s="13" t="s">
        <v>164</v>
      </c>
      <c r="K68" s="13" t="s">
        <v>108</v>
      </c>
    </row>
    <row r="69" spans="1:11">
      <c r="A69" s="13" t="s">
        <v>165</v>
      </c>
      <c r="B69" s="13" t="s">
        <v>161</v>
      </c>
      <c r="C69" s="13" t="s">
        <v>25</v>
      </c>
      <c r="D69" s="14">
        <v>34297482</v>
      </c>
      <c r="E69" s="15" t="s">
        <v>16</v>
      </c>
      <c r="F69" s="16" t="s">
        <v>17</v>
      </c>
      <c r="G69" s="13" t="s">
        <v>18</v>
      </c>
      <c r="H69" s="13" t="s">
        <v>148</v>
      </c>
      <c r="I69" s="13" t="s">
        <v>26</v>
      </c>
      <c r="J69" s="13" t="s">
        <v>164</v>
      </c>
      <c r="K69" s="13" t="s">
        <v>22</v>
      </c>
    </row>
    <row r="70" ht="133" customHeight="1" spans="1:11">
      <c r="A70" s="13" t="s">
        <v>177</v>
      </c>
      <c r="B70" s="13" t="s">
        <v>161</v>
      </c>
      <c r="C70" s="13" t="s">
        <v>187</v>
      </c>
      <c r="D70" s="14">
        <v>37084890</v>
      </c>
      <c r="E70" s="17" t="str">
        <f>_xlfn.DISPIMG("ID_E9867C189EEE4E0E934CDA65BE3477CF",1)</f>
        <v>=DISPIMG("ID_E9867C189EEE4E0E934CDA65BE3477CF",1)</v>
      </c>
      <c r="F70" s="16" t="s">
        <v>17</v>
      </c>
      <c r="G70" s="13" t="s">
        <v>18</v>
      </c>
      <c r="H70" s="13" t="s">
        <v>148</v>
      </c>
      <c r="I70" s="13" t="s">
        <v>188</v>
      </c>
      <c r="J70" s="13" t="s">
        <v>164</v>
      </c>
      <c r="K70" s="13" t="s">
        <v>65</v>
      </c>
    </row>
    <row r="71" ht="48" spans="1:11">
      <c r="A71" s="13" t="s">
        <v>165</v>
      </c>
      <c r="B71" s="13" t="s">
        <v>161</v>
      </c>
      <c r="C71" s="13" t="s">
        <v>189</v>
      </c>
      <c r="D71" s="14">
        <v>23625667</v>
      </c>
      <c r="E71" s="17" t="s">
        <v>190</v>
      </c>
      <c r="F71" s="16" t="s">
        <v>17</v>
      </c>
      <c r="G71" s="13" t="s">
        <v>18</v>
      </c>
      <c r="H71" s="13" t="s">
        <v>148</v>
      </c>
      <c r="I71" s="13" t="s">
        <v>94</v>
      </c>
      <c r="J71" s="13" t="s">
        <v>164</v>
      </c>
      <c r="K71" s="13" t="s">
        <v>22</v>
      </c>
    </row>
    <row r="72" spans="1:11">
      <c r="A72" s="13" t="s">
        <v>165</v>
      </c>
      <c r="B72" s="13" t="s">
        <v>161</v>
      </c>
      <c r="C72" s="13" t="s">
        <v>191</v>
      </c>
      <c r="D72" s="14">
        <v>58625066</v>
      </c>
      <c r="E72" s="15" t="s">
        <v>167</v>
      </c>
      <c r="F72" s="16" t="s">
        <v>17</v>
      </c>
      <c r="G72" s="13" t="s">
        <v>18</v>
      </c>
      <c r="H72" s="13" t="s">
        <v>148</v>
      </c>
      <c r="I72" s="13" t="s">
        <v>36</v>
      </c>
      <c r="J72" s="13" t="s">
        <v>164</v>
      </c>
      <c r="K72" s="13" t="s">
        <v>22</v>
      </c>
    </row>
    <row r="73" spans="1:11">
      <c r="A73" s="13" t="s">
        <v>165</v>
      </c>
      <c r="B73" s="13" t="s">
        <v>161</v>
      </c>
      <c r="C73" s="13" t="s">
        <v>192</v>
      </c>
      <c r="D73" s="14">
        <v>89490512</v>
      </c>
      <c r="E73" s="15" t="s">
        <v>167</v>
      </c>
      <c r="F73" s="16" t="s">
        <v>17</v>
      </c>
      <c r="G73" s="13" t="s">
        <v>18</v>
      </c>
      <c r="H73" s="13" t="s">
        <v>148</v>
      </c>
      <c r="I73" s="13" t="s">
        <v>36</v>
      </c>
      <c r="J73" s="13" t="s">
        <v>164</v>
      </c>
      <c r="K73" s="13" t="s">
        <v>22</v>
      </c>
    </row>
    <row r="74" spans="1:11">
      <c r="A74" s="13" t="s">
        <v>165</v>
      </c>
      <c r="B74" s="13" t="s">
        <v>161</v>
      </c>
      <c r="C74" s="13" t="s">
        <v>193</v>
      </c>
      <c r="D74" s="14">
        <v>67876202</v>
      </c>
      <c r="E74" s="15" t="s">
        <v>167</v>
      </c>
      <c r="F74" s="16" t="s">
        <v>17</v>
      </c>
      <c r="G74" s="13" t="s">
        <v>18</v>
      </c>
      <c r="H74" s="13" t="s">
        <v>148</v>
      </c>
      <c r="I74" s="13" t="s">
        <v>36</v>
      </c>
      <c r="J74" s="13" t="s">
        <v>164</v>
      </c>
      <c r="K74" s="13" t="s">
        <v>22</v>
      </c>
    </row>
    <row r="75" spans="1:11">
      <c r="A75" s="13" t="s">
        <v>165</v>
      </c>
      <c r="B75" s="13" t="s">
        <v>161</v>
      </c>
      <c r="C75" s="13" t="s">
        <v>30</v>
      </c>
      <c r="D75" s="14">
        <v>66595720</v>
      </c>
      <c r="E75" s="15" t="s">
        <v>16</v>
      </c>
      <c r="F75" s="16" t="s">
        <v>17</v>
      </c>
      <c r="G75" s="13" t="s">
        <v>18</v>
      </c>
      <c r="H75" s="13" t="s">
        <v>148</v>
      </c>
      <c r="I75" s="13" t="s">
        <v>31</v>
      </c>
      <c r="J75" s="13" t="s">
        <v>164</v>
      </c>
      <c r="K75" s="13" t="s">
        <v>22</v>
      </c>
    </row>
    <row r="76" spans="1:11">
      <c r="A76" s="13" t="s">
        <v>165</v>
      </c>
      <c r="B76" s="13" t="s">
        <v>161</v>
      </c>
      <c r="C76" s="13" t="s">
        <v>194</v>
      </c>
      <c r="D76" s="14">
        <v>24343649</v>
      </c>
      <c r="E76" s="15" t="s">
        <v>167</v>
      </c>
      <c r="F76" s="16" t="s">
        <v>17</v>
      </c>
      <c r="G76" s="13" t="s">
        <v>18</v>
      </c>
      <c r="H76" s="13" t="s">
        <v>148</v>
      </c>
      <c r="I76" s="13" t="s">
        <v>28</v>
      </c>
      <c r="J76" s="13" t="s">
        <v>164</v>
      </c>
      <c r="K76" s="13" t="s">
        <v>22</v>
      </c>
    </row>
    <row r="77" spans="1:11">
      <c r="A77" s="13" t="s">
        <v>170</v>
      </c>
      <c r="B77" s="13" t="s">
        <v>161</v>
      </c>
      <c r="C77" s="13" t="s">
        <v>195</v>
      </c>
      <c r="D77" s="14">
        <v>67230839</v>
      </c>
      <c r="E77" s="17" t="s">
        <v>172</v>
      </c>
      <c r="F77" s="16" t="s">
        <v>17</v>
      </c>
      <c r="G77" s="13" t="s">
        <v>18</v>
      </c>
      <c r="H77" s="13" t="s">
        <v>148</v>
      </c>
      <c r="I77" s="13" t="s">
        <v>75</v>
      </c>
      <c r="J77" s="13" t="s">
        <v>164</v>
      </c>
      <c r="K77" s="13" t="s">
        <v>108</v>
      </c>
    </row>
    <row r="78" spans="1:11">
      <c r="A78" s="13" t="s">
        <v>170</v>
      </c>
      <c r="B78" s="13" t="s">
        <v>161</v>
      </c>
      <c r="C78" s="13" t="s">
        <v>196</v>
      </c>
      <c r="D78" s="14">
        <v>36900777</v>
      </c>
      <c r="E78" s="17" t="s">
        <v>172</v>
      </c>
      <c r="F78" s="16" t="s">
        <v>17</v>
      </c>
      <c r="G78" s="13" t="s">
        <v>18</v>
      </c>
      <c r="H78" s="13" t="s">
        <v>148</v>
      </c>
      <c r="I78" s="13" t="s">
        <v>75</v>
      </c>
      <c r="J78" s="13" t="s">
        <v>164</v>
      </c>
      <c r="K78" s="13" t="s">
        <v>108</v>
      </c>
    </row>
    <row r="79" spans="1:11">
      <c r="A79" s="13" t="s">
        <v>170</v>
      </c>
      <c r="B79" s="13" t="s">
        <v>161</v>
      </c>
      <c r="C79" s="13" t="s">
        <v>197</v>
      </c>
      <c r="D79" s="14">
        <v>76078590</v>
      </c>
      <c r="E79" s="17" t="s">
        <v>172</v>
      </c>
      <c r="F79" s="16" t="s">
        <v>17</v>
      </c>
      <c r="G79" s="13" t="s">
        <v>18</v>
      </c>
      <c r="H79" s="13" t="s">
        <v>148</v>
      </c>
      <c r="I79" s="13" t="s">
        <v>75</v>
      </c>
      <c r="J79" s="13" t="s">
        <v>164</v>
      </c>
      <c r="K79" s="13" t="s">
        <v>108</v>
      </c>
    </row>
    <row r="80" spans="1:11">
      <c r="A80" s="13" t="s">
        <v>165</v>
      </c>
      <c r="B80" s="13" t="s">
        <v>161</v>
      </c>
      <c r="C80" s="13" t="s">
        <v>23</v>
      </c>
      <c r="D80" s="14">
        <v>53985573</v>
      </c>
      <c r="E80" s="15" t="s">
        <v>16</v>
      </c>
      <c r="F80" s="16" t="s">
        <v>17</v>
      </c>
      <c r="G80" s="13" t="s">
        <v>18</v>
      </c>
      <c r="H80" s="13" t="s">
        <v>148</v>
      </c>
      <c r="I80" s="13" t="s">
        <v>24</v>
      </c>
      <c r="J80" s="13" t="s">
        <v>164</v>
      </c>
      <c r="K80" s="13" t="s">
        <v>22</v>
      </c>
    </row>
    <row r="81" ht="36" spans="1:11">
      <c r="A81" s="13" t="s">
        <v>165</v>
      </c>
      <c r="B81" s="13" t="s">
        <v>161</v>
      </c>
      <c r="C81" s="13" t="s">
        <v>198</v>
      </c>
      <c r="D81" s="14">
        <v>37084890</v>
      </c>
      <c r="E81" s="15" t="s">
        <v>199</v>
      </c>
      <c r="F81" s="16" t="s">
        <v>17</v>
      </c>
      <c r="G81" s="13" t="s">
        <v>18</v>
      </c>
      <c r="H81" s="13" t="s">
        <v>148</v>
      </c>
      <c r="I81" s="13" t="s">
        <v>188</v>
      </c>
      <c r="J81" s="13" t="s">
        <v>164</v>
      </c>
      <c r="K81" s="13" t="s">
        <v>22</v>
      </c>
    </row>
    <row r="82" spans="1:11">
      <c r="A82" s="13" t="s">
        <v>165</v>
      </c>
      <c r="B82" s="13" t="s">
        <v>161</v>
      </c>
      <c r="C82" s="13" t="s">
        <v>27</v>
      </c>
      <c r="D82" s="14">
        <v>99423325</v>
      </c>
      <c r="E82" s="15" t="s">
        <v>16</v>
      </c>
      <c r="F82" s="16" t="s">
        <v>17</v>
      </c>
      <c r="G82" s="13" t="s">
        <v>18</v>
      </c>
      <c r="H82" s="13" t="s">
        <v>148</v>
      </c>
      <c r="I82" s="13" t="s">
        <v>28</v>
      </c>
      <c r="J82" s="13" t="s">
        <v>164</v>
      </c>
      <c r="K82" s="13" t="s">
        <v>22</v>
      </c>
    </row>
    <row r="83" spans="1:11">
      <c r="A83" s="13" t="s">
        <v>200</v>
      </c>
      <c r="B83" s="13" t="s">
        <v>201</v>
      </c>
      <c r="C83" s="13" t="s">
        <v>202</v>
      </c>
      <c r="D83" s="14">
        <v>24343649</v>
      </c>
      <c r="E83" s="17" t="s">
        <v>203</v>
      </c>
      <c r="F83" s="16" t="s">
        <v>17</v>
      </c>
      <c r="G83" s="13" t="s">
        <v>18</v>
      </c>
      <c r="H83" s="13" t="s">
        <v>148</v>
      </c>
      <c r="I83" s="13" t="s">
        <v>26</v>
      </c>
      <c r="J83" s="13" t="s">
        <v>47</v>
      </c>
      <c r="K83" s="13" t="s">
        <v>65</v>
      </c>
    </row>
    <row r="84" spans="1:11">
      <c r="A84" s="13" t="s">
        <v>200</v>
      </c>
      <c r="B84" s="13" t="s">
        <v>201</v>
      </c>
      <c r="C84" s="13" t="s">
        <v>204</v>
      </c>
      <c r="D84" s="17">
        <v>24630069</v>
      </c>
      <c r="E84" s="17" t="s">
        <v>205</v>
      </c>
      <c r="F84" s="16" t="s">
        <v>17</v>
      </c>
      <c r="G84" s="13" t="s">
        <v>18</v>
      </c>
      <c r="H84" s="13" t="s">
        <v>148</v>
      </c>
      <c r="I84" s="13" t="s">
        <v>26</v>
      </c>
      <c r="J84" s="13" t="s">
        <v>47</v>
      </c>
      <c r="K84" s="13" t="s">
        <v>65</v>
      </c>
    </row>
    <row r="85" ht="90" customHeight="1" spans="1:11">
      <c r="A85" s="13" t="s">
        <v>200</v>
      </c>
      <c r="B85" s="13" t="s">
        <v>201</v>
      </c>
      <c r="C85" s="13" t="s">
        <v>206</v>
      </c>
      <c r="D85" s="17">
        <v>37652791</v>
      </c>
      <c r="E85" s="17" t="str">
        <f>_xlfn.DISPIMG("ID_C504CE18C60C46C59BB2269C0664F1BD",1)</f>
        <v>=DISPIMG("ID_C504CE18C60C46C59BB2269C0664F1BD",1)</v>
      </c>
      <c r="F85" s="16" t="s">
        <v>17</v>
      </c>
      <c r="G85" s="13" t="s">
        <v>18</v>
      </c>
      <c r="H85" s="13" t="s">
        <v>148</v>
      </c>
      <c r="I85" s="13" t="s">
        <v>207</v>
      </c>
      <c r="J85" s="13" t="s">
        <v>47</v>
      </c>
      <c r="K85" s="13" t="s">
        <v>65</v>
      </c>
    </row>
    <row r="86" ht="133" customHeight="1" spans="1:11">
      <c r="A86" s="13" t="s">
        <v>200</v>
      </c>
      <c r="B86" s="13" t="s">
        <v>201</v>
      </c>
      <c r="C86" s="13" t="s">
        <v>208</v>
      </c>
      <c r="D86" s="17">
        <v>31699820</v>
      </c>
      <c r="E86" s="17" t="str">
        <f>_xlfn.DISPIMG("ID_643871F627EA47F28BA4A47973D28C24",1)</f>
        <v>=DISPIMG("ID_643871F627EA47F28BA4A47973D28C24",1)</v>
      </c>
      <c r="F86" s="16" t="s">
        <v>17</v>
      </c>
      <c r="G86" s="13" t="s">
        <v>18</v>
      </c>
      <c r="H86" s="13" t="s">
        <v>148</v>
      </c>
      <c r="I86" s="13" t="s">
        <v>94</v>
      </c>
      <c r="J86" s="13" t="s">
        <v>47</v>
      </c>
      <c r="K86" s="13" t="s">
        <v>65</v>
      </c>
    </row>
    <row r="87" ht="90" customHeight="1" spans="1:11">
      <c r="A87" s="13" t="s">
        <v>200</v>
      </c>
      <c r="B87" s="13" t="s">
        <v>201</v>
      </c>
      <c r="C87" s="13" t="s">
        <v>209</v>
      </c>
      <c r="D87" s="17">
        <v>38922182</v>
      </c>
      <c r="E87" s="17" t="str">
        <f>_xlfn.DISPIMG("ID_E3E9CBA8F44244E7B136848FB8A0165B",1)</f>
        <v>=DISPIMG("ID_E3E9CBA8F44244E7B136848FB8A0165B",1)</v>
      </c>
      <c r="F87" s="16" t="s">
        <v>17</v>
      </c>
      <c r="G87" s="13" t="s">
        <v>18</v>
      </c>
      <c r="H87" s="13" t="s">
        <v>148</v>
      </c>
      <c r="I87" s="13" t="s">
        <v>210</v>
      </c>
      <c r="J87" s="13" t="s">
        <v>47</v>
      </c>
      <c r="K87" s="13" t="s">
        <v>65</v>
      </c>
    </row>
    <row r="88" ht="133" customHeight="1" spans="1:11">
      <c r="A88" s="13" t="s">
        <v>200</v>
      </c>
      <c r="B88" s="13" t="s">
        <v>201</v>
      </c>
      <c r="C88" s="13" t="s">
        <v>211</v>
      </c>
      <c r="D88" s="17">
        <v>31699820</v>
      </c>
      <c r="E88" s="17" t="str">
        <f>_xlfn.DISPIMG("ID_4E0300F885F54C43B5374070675ED639",1)</f>
        <v>=DISPIMG("ID_4E0300F885F54C43B5374070675ED639",1)</v>
      </c>
      <c r="F88" s="16" t="s">
        <v>17</v>
      </c>
      <c r="G88" s="13" t="s">
        <v>18</v>
      </c>
      <c r="H88" s="13" t="s">
        <v>148</v>
      </c>
      <c r="I88" s="13" t="s">
        <v>127</v>
      </c>
      <c r="J88" s="13" t="s">
        <v>47</v>
      </c>
      <c r="K88" s="13" t="s">
        <v>65</v>
      </c>
    </row>
    <row r="89" ht="133" customHeight="1" spans="1:11">
      <c r="A89" s="13" t="s">
        <v>200</v>
      </c>
      <c r="B89" s="13" t="s">
        <v>201</v>
      </c>
      <c r="C89" s="13" t="s">
        <v>212</v>
      </c>
      <c r="D89" s="17">
        <v>37652791</v>
      </c>
      <c r="E89" s="17" t="str">
        <f>_xlfn.DISPIMG("ID_973F9E4DDC0748558D7F79C66CC4C5B7",1)</f>
        <v>=DISPIMG("ID_973F9E4DDC0748558D7F79C66CC4C5B7",1)</v>
      </c>
      <c r="F89" s="16" t="s">
        <v>17</v>
      </c>
      <c r="G89" s="13" t="s">
        <v>18</v>
      </c>
      <c r="H89" s="13" t="s">
        <v>148</v>
      </c>
      <c r="I89" s="13" t="s">
        <v>118</v>
      </c>
      <c r="J89" s="13" t="s">
        <v>47</v>
      </c>
      <c r="K89" s="13" t="s">
        <v>65</v>
      </c>
    </row>
    <row r="90" spans="1:11">
      <c r="A90" s="13" t="s">
        <v>200</v>
      </c>
      <c r="B90" s="13" t="s">
        <v>201</v>
      </c>
      <c r="C90" s="13" t="s">
        <v>213</v>
      </c>
      <c r="D90" s="17">
        <v>37652791</v>
      </c>
      <c r="E90" s="17" t="s">
        <v>214</v>
      </c>
      <c r="F90" s="16" t="s">
        <v>17</v>
      </c>
      <c r="G90" s="13" t="s">
        <v>18</v>
      </c>
      <c r="H90" s="13" t="s">
        <v>148</v>
      </c>
      <c r="I90" s="13" t="s">
        <v>121</v>
      </c>
      <c r="J90" s="13" t="s">
        <v>47</v>
      </c>
      <c r="K90" s="13" t="s">
        <v>65</v>
      </c>
    </row>
    <row r="91" spans="1:11">
      <c r="A91" s="13" t="s">
        <v>200</v>
      </c>
      <c r="B91" s="13" t="s">
        <v>201</v>
      </c>
      <c r="C91" s="13" t="s">
        <v>95</v>
      </c>
      <c r="D91" s="17">
        <v>37652791</v>
      </c>
      <c r="E91" s="18" t="s">
        <v>91</v>
      </c>
      <c r="F91" s="16" t="s">
        <v>17</v>
      </c>
      <c r="G91" s="13" t="s">
        <v>18</v>
      </c>
      <c r="H91" s="13" t="s">
        <v>148</v>
      </c>
      <c r="I91" s="13" t="s">
        <v>215</v>
      </c>
      <c r="J91" s="13" t="s">
        <v>47</v>
      </c>
      <c r="K91" s="13" t="s">
        <v>38</v>
      </c>
    </row>
    <row r="92" s="1" customFormat="1" ht="133" customHeight="1" spans="1:11">
      <c r="A92" s="21" t="s">
        <v>200</v>
      </c>
      <c r="B92" s="21" t="s">
        <v>201</v>
      </c>
      <c r="C92" s="21" t="s">
        <v>216</v>
      </c>
      <c r="D92" s="17">
        <v>77698096</v>
      </c>
      <c r="E92" s="17" t="str">
        <f>_xlfn.DISPIMG("ID_D1FBCE3B1B4B41F591F703ADAB5C65BF",1)</f>
        <v>=DISPIMG("ID_D1FBCE3B1B4B41F591F703ADAB5C65BF",1)</v>
      </c>
      <c r="F92" s="22" t="s">
        <v>17</v>
      </c>
      <c r="G92" s="21" t="s">
        <v>18</v>
      </c>
      <c r="H92" s="21" t="s">
        <v>148</v>
      </c>
      <c r="I92" s="21" t="s">
        <v>121</v>
      </c>
      <c r="J92" s="21" t="s">
        <v>47</v>
      </c>
      <c r="K92" s="21" t="s">
        <v>65</v>
      </c>
    </row>
    <row r="93" spans="1:11">
      <c r="A93" s="13" t="s">
        <v>200</v>
      </c>
      <c r="B93" s="13" t="s">
        <v>201</v>
      </c>
      <c r="C93" s="13" t="s">
        <v>217</v>
      </c>
      <c r="D93" s="17">
        <v>37652791</v>
      </c>
      <c r="E93" s="23" t="s">
        <v>218</v>
      </c>
      <c r="F93" s="16" t="s">
        <v>17</v>
      </c>
      <c r="G93" s="13" t="s">
        <v>18</v>
      </c>
      <c r="H93" s="13" t="s">
        <v>148</v>
      </c>
      <c r="I93" s="13" t="s">
        <v>124</v>
      </c>
      <c r="J93" s="13" t="s">
        <v>47</v>
      </c>
      <c r="K93" s="13" t="s">
        <v>38</v>
      </c>
    </row>
    <row r="94" spans="1:11">
      <c r="A94" s="13" t="s">
        <v>200</v>
      </c>
      <c r="B94" s="13" t="s">
        <v>201</v>
      </c>
      <c r="C94" s="13" t="s">
        <v>219</v>
      </c>
      <c r="D94" s="17">
        <v>37652791</v>
      </c>
      <c r="E94" s="18" t="s">
        <v>218</v>
      </c>
      <c r="F94" s="16" t="s">
        <v>17</v>
      </c>
      <c r="G94" s="13" t="s">
        <v>18</v>
      </c>
      <c r="H94" s="13" t="s">
        <v>148</v>
      </c>
      <c r="I94" s="13" t="s">
        <v>220</v>
      </c>
      <c r="J94" s="13" t="s">
        <v>47</v>
      </c>
      <c r="K94" s="13" t="s">
        <v>38</v>
      </c>
    </row>
    <row r="95" spans="1:11">
      <c r="A95" s="13" t="s">
        <v>200</v>
      </c>
      <c r="B95" s="13" t="s">
        <v>201</v>
      </c>
      <c r="C95" s="13" t="s">
        <v>96</v>
      </c>
      <c r="D95" s="17">
        <v>37652791</v>
      </c>
      <c r="E95" s="18" t="s">
        <v>91</v>
      </c>
      <c r="F95" s="16" t="s">
        <v>17</v>
      </c>
      <c r="G95" s="13" t="s">
        <v>18</v>
      </c>
      <c r="H95" s="13" t="s">
        <v>148</v>
      </c>
      <c r="I95" s="13" t="s">
        <v>221</v>
      </c>
      <c r="J95" s="13" t="s">
        <v>47</v>
      </c>
      <c r="K95" s="13" t="s">
        <v>38</v>
      </c>
    </row>
    <row r="96" s="1" customFormat="1" ht="133" customHeight="1" spans="1:11">
      <c r="A96" s="21" t="s">
        <v>200</v>
      </c>
      <c r="B96" s="21" t="s">
        <v>201</v>
      </c>
      <c r="C96" s="21" t="s">
        <v>216</v>
      </c>
      <c r="D96" s="17">
        <v>37652791</v>
      </c>
      <c r="E96" s="17" t="str">
        <f>_xlfn.DISPIMG("ID_F6490A0910DC40C6865609E8F428C686",1)</f>
        <v>=DISPIMG("ID_F6490A0910DC40C6865609E8F428C686",1)</v>
      </c>
      <c r="F96" s="22" t="s">
        <v>17</v>
      </c>
      <c r="G96" s="21" t="s">
        <v>18</v>
      </c>
      <c r="H96" s="21" t="s">
        <v>148</v>
      </c>
      <c r="I96" s="21" t="s">
        <v>121</v>
      </c>
      <c r="J96" s="21" t="s">
        <v>47</v>
      </c>
      <c r="K96" s="21" t="s">
        <v>65</v>
      </c>
    </row>
    <row r="97" spans="1:11">
      <c r="A97" s="13" t="s">
        <v>200</v>
      </c>
      <c r="B97" s="13" t="s">
        <v>201</v>
      </c>
      <c r="C97" s="13" t="s">
        <v>222</v>
      </c>
      <c r="D97" s="17">
        <v>37652791</v>
      </c>
      <c r="E97" s="18" t="s">
        <v>123</v>
      </c>
      <c r="F97" s="16" t="s">
        <v>17</v>
      </c>
      <c r="G97" s="13" t="s">
        <v>18</v>
      </c>
      <c r="H97" s="13" t="s">
        <v>148</v>
      </c>
      <c r="I97" s="13" t="s">
        <v>121</v>
      </c>
      <c r="J97" s="13" t="s">
        <v>47</v>
      </c>
      <c r="K97" s="13" t="s">
        <v>38</v>
      </c>
    </row>
    <row r="98" spans="1:11">
      <c r="A98" s="13" t="s">
        <v>200</v>
      </c>
      <c r="B98" s="13" t="s">
        <v>201</v>
      </c>
      <c r="C98" s="13" t="s">
        <v>223</v>
      </c>
      <c r="D98" s="17">
        <v>37652791</v>
      </c>
      <c r="E98" s="17" t="s">
        <v>224</v>
      </c>
      <c r="F98" s="16" t="s">
        <v>17</v>
      </c>
      <c r="G98" s="13" t="s">
        <v>18</v>
      </c>
      <c r="H98" s="13" t="s">
        <v>148</v>
      </c>
      <c r="I98" s="13" t="s">
        <v>121</v>
      </c>
      <c r="J98" s="13" t="s">
        <v>47</v>
      </c>
      <c r="K98" s="13" t="s">
        <v>65</v>
      </c>
    </row>
    <row r="99" ht="90" customHeight="1" spans="1:11">
      <c r="A99" s="13" t="s">
        <v>200</v>
      </c>
      <c r="B99" s="13" t="s">
        <v>201</v>
      </c>
      <c r="C99" s="13" t="s">
        <v>225</v>
      </c>
      <c r="D99" s="17">
        <v>69364791</v>
      </c>
      <c r="E99" s="17" t="str">
        <f>_xlfn.DISPIMG("ID_CE8ADF73496C4C79A6672939AD0D942E",1)</f>
        <v>=DISPIMG("ID_CE8ADF73496C4C79A6672939AD0D942E",1)</v>
      </c>
      <c r="F99" s="16" t="s">
        <v>17</v>
      </c>
      <c r="G99" s="13" t="s">
        <v>18</v>
      </c>
      <c r="H99" s="13" t="s">
        <v>148</v>
      </c>
      <c r="I99" s="13" t="s">
        <v>36</v>
      </c>
      <c r="J99" s="13" t="s">
        <v>47</v>
      </c>
      <c r="K99" s="13" t="s">
        <v>65</v>
      </c>
    </row>
    <row r="100" ht="133" customHeight="1" spans="1:11">
      <c r="A100" s="13" t="s">
        <v>78</v>
      </c>
      <c r="B100" s="13" t="s">
        <v>79</v>
      </c>
      <c r="C100" s="13" t="s">
        <v>226</v>
      </c>
      <c r="D100" s="17">
        <v>70034097</v>
      </c>
      <c r="E100" s="17" t="str">
        <f>_xlfn.DISPIMG("ID_B27B0D5589DF4038B302D71A22D1AA89",1)</f>
        <v>=DISPIMG("ID_B27B0D5589DF4038B302D71A22D1AA89",1)</v>
      </c>
      <c r="F100" s="16" t="s">
        <v>17</v>
      </c>
      <c r="G100" s="13" t="s">
        <v>18</v>
      </c>
      <c r="H100" s="13" t="s">
        <v>148</v>
      </c>
      <c r="I100" s="13" t="s">
        <v>227</v>
      </c>
      <c r="J100" s="13"/>
      <c r="K100" s="13" t="s">
        <v>65</v>
      </c>
    </row>
    <row r="101" ht="24" spans="1:11">
      <c r="A101" s="13" t="s">
        <v>228</v>
      </c>
      <c r="B101" s="13" t="s">
        <v>229</v>
      </c>
      <c r="C101" s="13" t="s">
        <v>230</v>
      </c>
      <c r="D101" s="14">
        <v>85688756</v>
      </c>
      <c r="E101" s="15" t="s">
        <v>231</v>
      </c>
      <c r="F101" s="16" t="s">
        <v>17</v>
      </c>
      <c r="G101" s="13" t="s">
        <v>18</v>
      </c>
      <c r="H101" s="13" t="s">
        <v>148</v>
      </c>
      <c r="I101" s="13" t="s">
        <v>31</v>
      </c>
      <c r="J101" s="13" t="s">
        <v>21</v>
      </c>
      <c r="K101" s="13" t="s">
        <v>22</v>
      </c>
    </row>
    <row r="102" ht="24" spans="1:11">
      <c r="A102" s="13" t="s">
        <v>228</v>
      </c>
      <c r="B102" s="13" t="s">
        <v>229</v>
      </c>
      <c r="C102" s="13" t="s">
        <v>232</v>
      </c>
      <c r="D102" s="14">
        <v>85688756</v>
      </c>
      <c r="E102" s="15" t="s">
        <v>231</v>
      </c>
      <c r="F102" s="16" t="s">
        <v>17</v>
      </c>
      <c r="G102" s="13" t="s">
        <v>18</v>
      </c>
      <c r="H102" s="13" t="s">
        <v>148</v>
      </c>
      <c r="I102" s="13" t="s">
        <v>24</v>
      </c>
      <c r="J102" s="13" t="s">
        <v>21</v>
      </c>
      <c r="K102" s="13" t="s">
        <v>22</v>
      </c>
    </row>
    <row r="103" ht="24" spans="1:11">
      <c r="A103" s="13" t="s">
        <v>228</v>
      </c>
      <c r="B103" s="13" t="s">
        <v>229</v>
      </c>
      <c r="C103" s="13" t="s">
        <v>233</v>
      </c>
      <c r="D103" s="14">
        <v>57729089</v>
      </c>
      <c r="E103" s="15" t="s">
        <v>231</v>
      </c>
      <c r="F103" s="16" t="s">
        <v>17</v>
      </c>
      <c r="G103" s="13" t="s">
        <v>18</v>
      </c>
      <c r="H103" s="13" t="s">
        <v>148</v>
      </c>
      <c r="I103" s="13" t="s">
        <v>94</v>
      </c>
      <c r="J103" s="13" t="s">
        <v>21</v>
      </c>
      <c r="K103" s="13" t="s">
        <v>22</v>
      </c>
    </row>
    <row r="104" ht="24" spans="1:11">
      <c r="A104" s="13" t="s">
        <v>228</v>
      </c>
      <c r="B104" s="13" t="s">
        <v>229</v>
      </c>
      <c r="C104" s="13" t="s">
        <v>234</v>
      </c>
      <c r="D104" s="14">
        <v>67649823</v>
      </c>
      <c r="E104" s="15" t="s">
        <v>231</v>
      </c>
      <c r="F104" s="16" t="s">
        <v>17</v>
      </c>
      <c r="G104" s="13" t="s">
        <v>18</v>
      </c>
      <c r="H104" s="13" t="s">
        <v>148</v>
      </c>
      <c r="I104" s="13" t="s">
        <v>36</v>
      </c>
      <c r="J104" s="13" t="s">
        <v>21</v>
      </c>
      <c r="K104" s="13" t="s">
        <v>22</v>
      </c>
    </row>
    <row r="105" ht="24" spans="1:11">
      <c r="A105" s="13" t="s">
        <v>228</v>
      </c>
      <c r="B105" s="13" t="s">
        <v>229</v>
      </c>
      <c r="C105" s="13" t="s">
        <v>235</v>
      </c>
      <c r="D105" s="14">
        <v>67649823</v>
      </c>
      <c r="E105" s="15" t="s">
        <v>231</v>
      </c>
      <c r="F105" s="16" t="s">
        <v>17</v>
      </c>
      <c r="G105" s="13" t="s">
        <v>18</v>
      </c>
      <c r="H105" s="13" t="s">
        <v>148</v>
      </c>
      <c r="I105" s="13" t="s">
        <v>24</v>
      </c>
      <c r="J105" s="13" t="s">
        <v>21</v>
      </c>
      <c r="K105" s="13" t="s">
        <v>22</v>
      </c>
    </row>
    <row r="106" ht="24" spans="1:11">
      <c r="A106" s="13" t="s">
        <v>228</v>
      </c>
      <c r="B106" s="13" t="s">
        <v>229</v>
      </c>
      <c r="C106" s="13" t="s">
        <v>236</v>
      </c>
      <c r="D106" s="14">
        <v>19607502</v>
      </c>
      <c r="E106" s="15" t="s">
        <v>231</v>
      </c>
      <c r="F106" s="16" t="s">
        <v>17</v>
      </c>
      <c r="G106" s="13" t="s">
        <v>18</v>
      </c>
      <c r="H106" s="13" t="s">
        <v>148</v>
      </c>
      <c r="I106" s="13" t="s">
        <v>75</v>
      </c>
      <c r="J106" s="13" t="s">
        <v>21</v>
      </c>
      <c r="K106" s="13" t="s">
        <v>22</v>
      </c>
    </row>
    <row r="107" ht="24" spans="1:11">
      <c r="A107" s="13" t="s">
        <v>228</v>
      </c>
      <c r="B107" s="13" t="s">
        <v>229</v>
      </c>
      <c r="C107" s="13" t="s">
        <v>237</v>
      </c>
      <c r="D107" s="14">
        <v>19607502</v>
      </c>
      <c r="E107" s="15" t="s">
        <v>231</v>
      </c>
      <c r="F107" s="16" t="s">
        <v>17</v>
      </c>
      <c r="G107" s="13" t="s">
        <v>18</v>
      </c>
      <c r="H107" s="13" t="s">
        <v>148</v>
      </c>
      <c r="I107" s="13" t="s">
        <v>20</v>
      </c>
      <c r="J107" s="13" t="s">
        <v>21</v>
      </c>
      <c r="K107" s="13" t="s">
        <v>22</v>
      </c>
    </row>
    <row r="108" ht="24" spans="1:11">
      <c r="A108" s="13" t="s">
        <v>228</v>
      </c>
      <c r="B108" s="13" t="s">
        <v>229</v>
      </c>
      <c r="C108" s="13" t="s">
        <v>238</v>
      </c>
      <c r="D108" s="14">
        <v>57729089</v>
      </c>
      <c r="E108" s="15" t="s">
        <v>239</v>
      </c>
      <c r="F108" s="16" t="s">
        <v>17</v>
      </c>
      <c r="G108" s="13" t="s">
        <v>18</v>
      </c>
      <c r="H108" s="13" t="s">
        <v>148</v>
      </c>
      <c r="I108" s="13" t="s">
        <v>24</v>
      </c>
      <c r="J108" s="13" t="s">
        <v>21</v>
      </c>
      <c r="K108" s="13" t="s">
        <v>22</v>
      </c>
    </row>
    <row r="109" ht="24" spans="1:11">
      <c r="A109" s="13" t="s">
        <v>240</v>
      </c>
      <c r="B109" s="13" t="s">
        <v>241</v>
      </c>
      <c r="C109" s="13" t="s">
        <v>242</v>
      </c>
      <c r="D109" s="19">
        <v>76643506</v>
      </c>
      <c r="E109" s="17" t="s">
        <v>243</v>
      </c>
      <c r="F109" s="16" t="s">
        <v>17</v>
      </c>
      <c r="G109" s="13" t="s">
        <v>18</v>
      </c>
      <c r="H109" s="13" t="s">
        <v>148</v>
      </c>
      <c r="I109" s="13" t="s">
        <v>26</v>
      </c>
      <c r="J109" s="13" t="s">
        <v>47</v>
      </c>
      <c r="K109" s="13" t="s">
        <v>65</v>
      </c>
    </row>
    <row r="110" ht="36" spans="1:11">
      <c r="A110" s="13" t="s">
        <v>240</v>
      </c>
      <c r="B110" s="13" t="s">
        <v>241</v>
      </c>
      <c r="C110" s="13" t="s">
        <v>244</v>
      </c>
      <c r="D110" s="19">
        <v>82007653</v>
      </c>
      <c r="E110" s="17" t="s">
        <v>245</v>
      </c>
      <c r="F110" s="16" t="s">
        <v>17</v>
      </c>
      <c r="G110" s="13" t="s">
        <v>18</v>
      </c>
      <c r="H110" s="13" t="s">
        <v>148</v>
      </c>
      <c r="I110" s="13" t="s">
        <v>36</v>
      </c>
      <c r="J110" s="13" t="s">
        <v>47</v>
      </c>
      <c r="K110" s="13" t="s">
        <v>65</v>
      </c>
    </row>
    <row r="111" ht="24" spans="1:11">
      <c r="A111" s="13" t="s">
        <v>240</v>
      </c>
      <c r="B111" s="13" t="s">
        <v>241</v>
      </c>
      <c r="C111" s="13" t="s">
        <v>246</v>
      </c>
      <c r="D111" s="19">
        <v>45077684</v>
      </c>
      <c r="E111" s="17" t="s">
        <v>243</v>
      </c>
      <c r="F111" s="16" t="s">
        <v>17</v>
      </c>
      <c r="G111" s="13" t="s">
        <v>18</v>
      </c>
      <c r="H111" s="13" t="s">
        <v>148</v>
      </c>
      <c r="I111" s="13" t="s">
        <v>94</v>
      </c>
      <c r="J111" s="13" t="s">
        <v>47</v>
      </c>
      <c r="K111" s="13" t="s">
        <v>65</v>
      </c>
    </row>
    <row r="112" ht="24" spans="1:11">
      <c r="A112" s="13" t="s">
        <v>240</v>
      </c>
      <c r="B112" s="13" t="s">
        <v>241</v>
      </c>
      <c r="C112" s="13" t="s">
        <v>247</v>
      </c>
      <c r="D112" s="19">
        <v>20130727</v>
      </c>
      <c r="E112" s="17" t="s">
        <v>243</v>
      </c>
      <c r="F112" s="16" t="s">
        <v>17</v>
      </c>
      <c r="G112" s="13" t="s">
        <v>18</v>
      </c>
      <c r="H112" s="13" t="s">
        <v>148</v>
      </c>
      <c r="I112" s="13" t="s">
        <v>28</v>
      </c>
      <c r="J112" s="13" t="s">
        <v>47</v>
      </c>
      <c r="K112" s="13" t="s">
        <v>65</v>
      </c>
    </row>
    <row r="113" ht="24" spans="1:11">
      <c r="A113" s="13" t="s">
        <v>240</v>
      </c>
      <c r="B113" s="13" t="s">
        <v>241</v>
      </c>
      <c r="C113" s="13" t="s">
        <v>248</v>
      </c>
      <c r="D113" s="19">
        <v>42728659</v>
      </c>
      <c r="E113" s="17" t="s">
        <v>243</v>
      </c>
      <c r="F113" s="16" t="s">
        <v>17</v>
      </c>
      <c r="G113" s="13" t="s">
        <v>18</v>
      </c>
      <c r="H113" s="13" t="s">
        <v>148</v>
      </c>
      <c r="I113" s="13" t="s">
        <v>31</v>
      </c>
      <c r="J113" s="13" t="s">
        <v>47</v>
      </c>
      <c r="K113" s="13" t="s">
        <v>65</v>
      </c>
    </row>
    <row r="114" ht="24" spans="1:11">
      <c r="A114" s="13" t="s">
        <v>240</v>
      </c>
      <c r="B114" s="13" t="s">
        <v>241</v>
      </c>
      <c r="C114" s="13" t="s">
        <v>249</v>
      </c>
      <c r="D114" s="19">
        <v>71029129</v>
      </c>
      <c r="E114" s="17" t="s">
        <v>243</v>
      </c>
      <c r="F114" s="16" t="s">
        <v>17</v>
      </c>
      <c r="G114" s="13" t="s">
        <v>18</v>
      </c>
      <c r="H114" s="13" t="s">
        <v>148</v>
      </c>
      <c r="I114" s="13" t="s">
        <v>75</v>
      </c>
      <c r="J114" s="13" t="s">
        <v>47</v>
      </c>
      <c r="K114" s="13" t="s">
        <v>65</v>
      </c>
    </row>
    <row r="115" spans="1:11">
      <c r="A115" s="13" t="s">
        <v>250</v>
      </c>
      <c r="B115" s="13" t="s">
        <v>251</v>
      </c>
      <c r="C115" s="13" t="s">
        <v>252</v>
      </c>
      <c r="D115" s="14">
        <v>46190929</v>
      </c>
      <c r="E115" s="20" t="s">
        <v>253</v>
      </c>
      <c r="F115" s="16" t="s">
        <v>17</v>
      </c>
      <c r="G115" s="13" t="s">
        <v>18</v>
      </c>
      <c r="H115" s="13" t="s">
        <v>148</v>
      </c>
      <c r="I115" s="13" t="s">
        <v>127</v>
      </c>
      <c r="J115" s="13" t="s">
        <v>164</v>
      </c>
      <c r="K115" s="13" t="s">
        <v>108</v>
      </c>
    </row>
    <row r="116" spans="1:11">
      <c r="A116" s="13" t="s">
        <v>250</v>
      </c>
      <c r="B116" s="13" t="s">
        <v>251</v>
      </c>
      <c r="C116" s="13" t="s">
        <v>254</v>
      </c>
      <c r="D116" s="14">
        <v>46190929</v>
      </c>
      <c r="E116" s="20" t="s">
        <v>253</v>
      </c>
      <c r="F116" s="16" t="s">
        <v>17</v>
      </c>
      <c r="G116" s="13" t="s">
        <v>18</v>
      </c>
      <c r="H116" s="13" t="s">
        <v>148</v>
      </c>
      <c r="I116" s="13" t="s">
        <v>118</v>
      </c>
      <c r="J116" s="13" t="s">
        <v>164</v>
      </c>
      <c r="K116" s="13" t="s">
        <v>108</v>
      </c>
    </row>
    <row r="117" spans="1:11">
      <c r="A117" s="13" t="s">
        <v>250</v>
      </c>
      <c r="B117" s="13" t="s">
        <v>251</v>
      </c>
      <c r="C117" s="13" t="s">
        <v>255</v>
      </c>
      <c r="D117" s="14">
        <v>46190929</v>
      </c>
      <c r="E117" s="20" t="s">
        <v>253</v>
      </c>
      <c r="F117" s="16" t="s">
        <v>17</v>
      </c>
      <c r="G117" s="13" t="s">
        <v>18</v>
      </c>
      <c r="H117" s="13" t="s">
        <v>148</v>
      </c>
      <c r="I117" s="13" t="s">
        <v>94</v>
      </c>
      <c r="J117" s="13" t="s">
        <v>164</v>
      </c>
      <c r="K117" s="13" t="s">
        <v>108</v>
      </c>
    </row>
    <row r="118" spans="1:11">
      <c r="A118" s="13" t="s">
        <v>142</v>
      </c>
      <c r="B118" s="13" t="s">
        <v>143</v>
      </c>
      <c r="C118" s="13" t="s">
        <v>122</v>
      </c>
      <c r="D118" s="17">
        <v>58139922</v>
      </c>
      <c r="E118" s="18" t="s">
        <v>123</v>
      </c>
      <c r="F118" s="16" t="s">
        <v>17</v>
      </c>
      <c r="G118" s="13" t="s">
        <v>18</v>
      </c>
      <c r="H118" s="13" t="s">
        <v>148</v>
      </c>
      <c r="I118" s="13" t="s">
        <v>118</v>
      </c>
      <c r="J118" s="13"/>
      <c r="K118" s="13" t="s">
        <v>38</v>
      </c>
    </row>
    <row r="119" ht="24" spans="1:11">
      <c r="A119" s="13" t="s">
        <v>256</v>
      </c>
      <c r="B119" s="13" t="s">
        <v>257</v>
      </c>
      <c r="C119" s="13" t="s">
        <v>258</v>
      </c>
      <c r="D119" s="14">
        <v>56608106</v>
      </c>
      <c r="E119" s="17" t="s">
        <v>259</v>
      </c>
      <c r="F119" s="16" t="s">
        <v>17</v>
      </c>
      <c r="G119" s="13" t="s">
        <v>18</v>
      </c>
      <c r="H119" s="13" t="s">
        <v>260</v>
      </c>
      <c r="I119" s="13" t="s">
        <v>26</v>
      </c>
      <c r="J119" s="13" t="s">
        <v>21</v>
      </c>
      <c r="K119" s="13" t="s">
        <v>65</v>
      </c>
    </row>
    <row r="120" ht="24" spans="1:11">
      <c r="A120" s="13" t="s">
        <v>256</v>
      </c>
      <c r="B120" s="13" t="s">
        <v>257</v>
      </c>
      <c r="C120" s="13" t="s">
        <v>261</v>
      </c>
      <c r="D120" s="14">
        <v>56608106</v>
      </c>
      <c r="E120" s="17" t="s">
        <v>262</v>
      </c>
      <c r="F120" s="16" t="s">
        <v>17</v>
      </c>
      <c r="G120" s="13" t="s">
        <v>18</v>
      </c>
      <c r="H120" s="13" t="s">
        <v>260</v>
      </c>
      <c r="I120" s="13" t="s">
        <v>210</v>
      </c>
      <c r="J120" s="13" t="s">
        <v>21</v>
      </c>
      <c r="K120" s="13" t="s">
        <v>65</v>
      </c>
    </row>
    <row r="121" ht="24" spans="1:11">
      <c r="A121" s="13" t="s">
        <v>256</v>
      </c>
      <c r="B121" s="13" t="s">
        <v>257</v>
      </c>
      <c r="C121" s="13" t="s">
        <v>263</v>
      </c>
      <c r="D121" s="14">
        <v>56608106</v>
      </c>
      <c r="E121" s="17" t="s">
        <v>264</v>
      </c>
      <c r="F121" s="16" t="s">
        <v>17</v>
      </c>
      <c r="G121" s="13" t="s">
        <v>18</v>
      </c>
      <c r="H121" s="13" t="s">
        <v>260</v>
      </c>
      <c r="I121" s="13" t="s">
        <v>28</v>
      </c>
      <c r="J121" s="13" t="s">
        <v>21</v>
      </c>
      <c r="K121" s="13" t="s">
        <v>65</v>
      </c>
    </row>
    <row r="122" ht="133" customHeight="1" spans="1:11">
      <c r="A122" s="13" t="s">
        <v>256</v>
      </c>
      <c r="B122" s="13" t="s">
        <v>257</v>
      </c>
      <c r="C122" s="13" t="s">
        <v>265</v>
      </c>
      <c r="D122" s="14">
        <v>93120455</v>
      </c>
      <c r="E122" s="17" t="str">
        <f>_xlfn.DISPIMG("ID_A247F2C71F2E4E2088E15C132936089B",1)</f>
        <v>=DISPIMG("ID_A247F2C71F2E4E2088E15C132936089B",1)</v>
      </c>
      <c r="F122" s="16" t="s">
        <v>17</v>
      </c>
      <c r="G122" s="13" t="s">
        <v>18</v>
      </c>
      <c r="H122" s="13" t="s">
        <v>260</v>
      </c>
      <c r="I122" s="13" t="s">
        <v>31</v>
      </c>
      <c r="J122" s="13" t="s">
        <v>21</v>
      </c>
      <c r="K122" s="13" t="s">
        <v>65</v>
      </c>
    </row>
    <row r="123" ht="133" customHeight="1" spans="1:11">
      <c r="A123" s="13" t="s">
        <v>256</v>
      </c>
      <c r="B123" s="13" t="s">
        <v>257</v>
      </c>
      <c r="C123" s="13" t="s">
        <v>266</v>
      </c>
      <c r="D123" s="14">
        <v>93120455</v>
      </c>
      <c r="E123" s="17" t="str">
        <f>_xlfn.DISPIMG("ID_BEAD7A0B8B4F4A36B179B6018E6A56D7",1)</f>
        <v>=DISPIMG("ID_BEAD7A0B8B4F4A36B179B6018E6A56D7",1)</v>
      </c>
      <c r="F123" s="16" t="s">
        <v>17</v>
      </c>
      <c r="G123" s="13" t="s">
        <v>18</v>
      </c>
      <c r="H123" s="13" t="s">
        <v>260</v>
      </c>
      <c r="I123" s="13" t="s">
        <v>36</v>
      </c>
      <c r="J123" s="13" t="s">
        <v>21</v>
      </c>
      <c r="K123" s="13" t="s">
        <v>65</v>
      </c>
    </row>
    <row r="124" ht="24" spans="1:11">
      <c r="A124" s="13" t="s">
        <v>267</v>
      </c>
      <c r="B124" s="13" t="s">
        <v>268</v>
      </c>
      <c r="C124" s="13" t="s">
        <v>269</v>
      </c>
      <c r="D124" s="14">
        <v>63777913</v>
      </c>
      <c r="E124" s="20" t="s">
        <v>120</v>
      </c>
      <c r="F124" s="16" t="s">
        <v>17</v>
      </c>
      <c r="G124" s="13" t="s">
        <v>18</v>
      </c>
      <c r="H124" s="13" t="s">
        <v>260</v>
      </c>
      <c r="I124" s="13" t="s">
        <v>31</v>
      </c>
      <c r="J124" s="13" t="s">
        <v>21</v>
      </c>
      <c r="K124" s="13" t="s">
        <v>108</v>
      </c>
    </row>
    <row r="125" ht="24" spans="1:11">
      <c r="A125" s="13" t="s">
        <v>267</v>
      </c>
      <c r="B125" s="13" t="s">
        <v>268</v>
      </c>
      <c r="C125" s="13" t="s">
        <v>270</v>
      </c>
      <c r="D125" s="14">
        <v>49039461</v>
      </c>
      <c r="E125" s="20" t="s">
        <v>120</v>
      </c>
      <c r="F125" s="16" t="s">
        <v>17</v>
      </c>
      <c r="G125" s="13" t="s">
        <v>18</v>
      </c>
      <c r="H125" s="13" t="s">
        <v>260</v>
      </c>
      <c r="I125" s="13" t="s">
        <v>31</v>
      </c>
      <c r="J125" s="13" t="s">
        <v>21</v>
      </c>
      <c r="K125" s="13" t="s">
        <v>108</v>
      </c>
    </row>
    <row r="126" ht="24" spans="1:11">
      <c r="A126" s="13" t="s">
        <v>267</v>
      </c>
      <c r="B126" s="13" t="s">
        <v>268</v>
      </c>
      <c r="C126" s="13" t="s">
        <v>271</v>
      </c>
      <c r="D126" s="14">
        <v>90740819</v>
      </c>
      <c r="E126" s="20" t="s">
        <v>120</v>
      </c>
      <c r="F126" s="16" t="s">
        <v>17</v>
      </c>
      <c r="G126" s="13" t="s">
        <v>18</v>
      </c>
      <c r="H126" s="13" t="s">
        <v>260</v>
      </c>
      <c r="I126" s="13" t="s">
        <v>75</v>
      </c>
      <c r="J126" s="13" t="s">
        <v>21</v>
      </c>
      <c r="K126" s="13" t="s">
        <v>108</v>
      </c>
    </row>
    <row r="127" ht="24" spans="1:11">
      <c r="A127" s="13" t="s">
        <v>267</v>
      </c>
      <c r="B127" s="13" t="s">
        <v>268</v>
      </c>
      <c r="C127" s="13" t="s">
        <v>272</v>
      </c>
      <c r="D127" s="14">
        <v>78834287</v>
      </c>
      <c r="E127" s="20" t="s">
        <v>120</v>
      </c>
      <c r="F127" s="16" t="s">
        <v>17</v>
      </c>
      <c r="G127" s="13" t="s">
        <v>18</v>
      </c>
      <c r="H127" s="13" t="s">
        <v>260</v>
      </c>
      <c r="I127" s="13" t="s">
        <v>31</v>
      </c>
      <c r="J127" s="13" t="s">
        <v>21</v>
      </c>
      <c r="K127" s="13" t="s">
        <v>108</v>
      </c>
    </row>
    <row r="128" ht="24" spans="1:11">
      <c r="A128" s="13" t="s">
        <v>267</v>
      </c>
      <c r="B128" s="13" t="s">
        <v>268</v>
      </c>
      <c r="C128" s="13" t="s">
        <v>119</v>
      </c>
      <c r="D128" s="14">
        <v>31056597</v>
      </c>
      <c r="E128" s="20" t="s">
        <v>120</v>
      </c>
      <c r="F128" s="16" t="s">
        <v>17</v>
      </c>
      <c r="G128" s="13" t="s">
        <v>18</v>
      </c>
      <c r="H128" s="13" t="s">
        <v>260</v>
      </c>
      <c r="I128" s="13" t="s">
        <v>31</v>
      </c>
      <c r="J128" s="13" t="s">
        <v>21</v>
      </c>
      <c r="K128" s="13" t="s">
        <v>108</v>
      </c>
    </row>
    <row r="129" ht="24" spans="1:11">
      <c r="A129" s="13" t="s">
        <v>267</v>
      </c>
      <c r="B129" s="13" t="s">
        <v>268</v>
      </c>
      <c r="C129" s="13" t="s">
        <v>273</v>
      </c>
      <c r="D129" s="14">
        <v>91879051</v>
      </c>
      <c r="E129" s="20" t="s">
        <v>120</v>
      </c>
      <c r="F129" s="16" t="s">
        <v>17</v>
      </c>
      <c r="G129" s="13" t="s">
        <v>18</v>
      </c>
      <c r="H129" s="13" t="s">
        <v>260</v>
      </c>
      <c r="I129" s="13" t="s">
        <v>188</v>
      </c>
      <c r="J129" s="13" t="s">
        <v>21</v>
      </c>
      <c r="K129" s="13" t="s">
        <v>108</v>
      </c>
    </row>
    <row r="130" ht="24" spans="1:11">
      <c r="A130" s="13" t="s">
        <v>274</v>
      </c>
      <c r="B130" s="13" t="s">
        <v>275</v>
      </c>
      <c r="C130" s="13" t="s">
        <v>276</v>
      </c>
      <c r="D130" s="14">
        <v>56163892</v>
      </c>
      <c r="E130" s="20" t="s">
        <v>277</v>
      </c>
      <c r="F130" s="16" t="s">
        <v>17</v>
      </c>
      <c r="G130" s="13" t="s">
        <v>18</v>
      </c>
      <c r="H130" s="13" t="s">
        <v>260</v>
      </c>
      <c r="I130" s="13" t="s">
        <v>75</v>
      </c>
      <c r="J130" s="13" t="s">
        <v>21</v>
      </c>
      <c r="K130" s="13" t="s">
        <v>108</v>
      </c>
    </row>
    <row r="131" ht="24" spans="1:11">
      <c r="A131" s="13" t="s">
        <v>274</v>
      </c>
      <c r="B131" s="13" t="s">
        <v>275</v>
      </c>
      <c r="C131" s="13" t="s">
        <v>278</v>
      </c>
      <c r="D131" s="14">
        <v>65332939</v>
      </c>
      <c r="E131" s="20" t="s">
        <v>279</v>
      </c>
      <c r="F131" s="16" t="s">
        <v>17</v>
      </c>
      <c r="G131" s="13" t="s">
        <v>18</v>
      </c>
      <c r="H131" s="13" t="s">
        <v>260</v>
      </c>
      <c r="I131" s="13" t="s">
        <v>20</v>
      </c>
      <c r="J131" s="13" t="s">
        <v>21</v>
      </c>
      <c r="K131" s="13" t="s">
        <v>108</v>
      </c>
    </row>
    <row r="132" ht="24" spans="1:11">
      <c r="A132" s="13" t="s">
        <v>274</v>
      </c>
      <c r="B132" s="13" t="s">
        <v>275</v>
      </c>
      <c r="C132" s="13" t="s">
        <v>280</v>
      </c>
      <c r="D132" s="14">
        <v>49048150</v>
      </c>
      <c r="E132" s="20" t="s">
        <v>281</v>
      </c>
      <c r="F132" s="16" t="s">
        <v>17</v>
      </c>
      <c r="G132" s="13" t="s">
        <v>18</v>
      </c>
      <c r="H132" s="13" t="s">
        <v>260</v>
      </c>
      <c r="I132" s="13" t="s">
        <v>26</v>
      </c>
      <c r="J132" s="13" t="s">
        <v>21</v>
      </c>
      <c r="K132" s="13" t="s">
        <v>108</v>
      </c>
    </row>
    <row r="133" ht="24" spans="1:11">
      <c r="A133" s="13" t="s">
        <v>282</v>
      </c>
      <c r="B133" s="13" t="s">
        <v>275</v>
      </c>
      <c r="C133" s="13" t="s">
        <v>283</v>
      </c>
      <c r="D133" s="24">
        <v>40428606</v>
      </c>
      <c r="E133" s="18" t="s">
        <v>218</v>
      </c>
      <c r="F133" s="16" t="s">
        <v>17</v>
      </c>
      <c r="G133" s="13" t="s">
        <v>18</v>
      </c>
      <c r="H133" s="13" t="s">
        <v>260</v>
      </c>
      <c r="I133" s="13" t="s">
        <v>121</v>
      </c>
      <c r="J133" s="13" t="s">
        <v>21</v>
      </c>
      <c r="K133" s="13" t="s">
        <v>38</v>
      </c>
    </row>
    <row r="134" ht="24" spans="1:11">
      <c r="A134" s="13" t="s">
        <v>282</v>
      </c>
      <c r="B134" s="13" t="s">
        <v>275</v>
      </c>
      <c r="C134" s="13" t="s">
        <v>84</v>
      </c>
      <c r="D134" s="14">
        <v>40428606</v>
      </c>
      <c r="E134" s="17" t="s">
        <v>85</v>
      </c>
      <c r="F134" s="16" t="s">
        <v>17</v>
      </c>
      <c r="G134" s="13" t="s">
        <v>18</v>
      </c>
      <c r="H134" s="13" t="s">
        <v>260</v>
      </c>
      <c r="I134" s="13" t="s">
        <v>81</v>
      </c>
      <c r="J134" s="13" t="s">
        <v>21</v>
      </c>
      <c r="K134" s="13" t="s">
        <v>65</v>
      </c>
    </row>
    <row r="135" ht="24" spans="1:11">
      <c r="A135" s="13" t="s">
        <v>274</v>
      </c>
      <c r="B135" s="13" t="s">
        <v>275</v>
      </c>
      <c r="C135" s="13" t="s">
        <v>284</v>
      </c>
      <c r="D135" s="14">
        <v>21870568</v>
      </c>
      <c r="E135" s="20" t="s">
        <v>285</v>
      </c>
      <c r="F135" s="16" t="s">
        <v>17</v>
      </c>
      <c r="G135" s="13" t="s">
        <v>18</v>
      </c>
      <c r="H135" s="13" t="s">
        <v>260</v>
      </c>
      <c r="I135" s="13" t="s">
        <v>26</v>
      </c>
      <c r="J135" s="13" t="s">
        <v>21</v>
      </c>
      <c r="K135" s="13" t="s">
        <v>108</v>
      </c>
    </row>
    <row r="136" ht="24" spans="1:11">
      <c r="A136" s="13" t="s">
        <v>274</v>
      </c>
      <c r="B136" s="13" t="s">
        <v>275</v>
      </c>
      <c r="C136" s="13" t="s">
        <v>286</v>
      </c>
      <c r="D136" s="14">
        <v>11171797</v>
      </c>
      <c r="E136" s="20" t="s">
        <v>287</v>
      </c>
      <c r="F136" s="16" t="s">
        <v>17</v>
      </c>
      <c r="G136" s="13" t="s">
        <v>18</v>
      </c>
      <c r="H136" s="13" t="s">
        <v>260</v>
      </c>
      <c r="I136" s="13" t="s">
        <v>94</v>
      </c>
      <c r="J136" s="13" t="s">
        <v>21</v>
      </c>
      <c r="K136" s="13" t="s">
        <v>108</v>
      </c>
    </row>
    <row r="137" ht="133" customHeight="1" spans="1:11">
      <c r="A137" s="13" t="s">
        <v>288</v>
      </c>
      <c r="B137" s="13" t="s">
        <v>275</v>
      </c>
      <c r="C137" s="13" t="s">
        <v>289</v>
      </c>
      <c r="D137" s="14">
        <v>10106375</v>
      </c>
      <c r="E137" s="17" t="str">
        <f>_xlfn.DISPIMG("ID_91EE1F3C256E4EF78DDA7E060599E8AB",1)</f>
        <v>=DISPIMG("ID_91EE1F3C256E4EF78DDA7E060599E8AB",1)</v>
      </c>
      <c r="F137" s="16" t="s">
        <v>17</v>
      </c>
      <c r="G137" s="13" t="s">
        <v>18</v>
      </c>
      <c r="H137" s="13" t="s">
        <v>260</v>
      </c>
      <c r="I137" s="13" t="s">
        <v>94</v>
      </c>
      <c r="J137" s="13" t="s">
        <v>21</v>
      </c>
      <c r="K137" s="13" t="s">
        <v>65</v>
      </c>
    </row>
    <row r="138" ht="24" spans="1:11">
      <c r="A138" s="13" t="s">
        <v>274</v>
      </c>
      <c r="B138" s="13" t="s">
        <v>275</v>
      </c>
      <c r="C138" s="13" t="s">
        <v>290</v>
      </c>
      <c r="D138" s="14">
        <v>22799576</v>
      </c>
      <c r="E138" s="20" t="s">
        <v>291</v>
      </c>
      <c r="F138" s="16" t="s">
        <v>17</v>
      </c>
      <c r="G138" s="13" t="s">
        <v>18</v>
      </c>
      <c r="H138" s="13" t="s">
        <v>260</v>
      </c>
      <c r="I138" s="13" t="s">
        <v>36</v>
      </c>
      <c r="J138" s="13" t="s">
        <v>21</v>
      </c>
      <c r="K138" s="13" t="s">
        <v>108</v>
      </c>
    </row>
    <row r="139" ht="24" spans="1:11">
      <c r="A139" s="13" t="s">
        <v>274</v>
      </c>
      <c r="B139" s="13" t="s">
        <v>275</v>
      </c>
      <c r="C139" s="13" t="s">
        <v>292</v>
      </c>
      <c r="D139" s="14">
        <v>22391678</v>
      </c>
      <c r="E139" s="18" t="s">
        <v>123</v>
      </c>
      <c r="F139" s="16" t="s">
        <v>17</v>
      </c>
      <c r="G139" s="13" t="s">
        <v>18</v>
      </c>
      <c r="H139" s="13" t="s">
        <v>260</v>
      </c>
      <c r="I139" s="13" t="s">
        <v>121</v>
      </c>
      <c r="J139" s="13" t="s">
        <v>21</v>
      </c>
      <c r="K139" s="13" t="s">
        <v>38</v>
      </c>
    </row>
    <row r="140" ht="24" spans="1:11">
      <c r="A140" s="13" t="s">
        <v>274</v>
      </c>
      <c r="B140" s="13" t="s">
        <v>275</v>
      </c>
      <c r="C140" s="13" t="s">
        <v>293</v>
      </c>
      <c r="D140" s="14">
        <v>22391678</v>
      </c>
      <c r="E140" s="20" t="s">
        <v>294</v>
      </c>
      <c r="F140" s="16" t="s">
        <v>17</v>
      </c>
      <c r="G140" s="13" t="s">
        <v>18</v>
      </c>
      <c r="H140" s="13" t="s">
        <v>260</v>
      </c>
      <c r="I140" s="13" t="s">
        <v>36</v>
      </c>
      <c r="J140" s="13" t="s">
        <v>21</v>
      </c>
      <c r="K140" s="13" t="s">
        <v>108</v>
      </c>
    </row>
    <row r="141" ht="24" spans="1:11">
      <c r="A141" s="13" t="s">
        <v>274</v>
      </c>
      <c r="B141" s="13" t="s">
        <v>275</v>
      </c>
      <c r="C141" s="13" t="s">
        <v>144</v>
      </c>
      <c r="D141" s="14">
        <v>22391678</v>
      </c>
      <c r="E141" s="18" t="s">
        <v>123</v>
      </c>
      <c r="F141" s="16" t="s">
        <v>17</v>
      </c>
      <c r="G141" s="13" t="s">
        <v>18</v>
      </c>
      <c r="H141" s="13" t="s">
        <v>260</v>
      </c>
      <c r="I141" s="13" t="s">
        <v>220</v>
      </c>
      <c r="J141" s="13" t="s">
        <v>21</v>
      </c>
      <c r="K141" s="13" t="s">
        <v>38</v>
      </c>
    </row>
    <row r="142" ht="24" spans="1:11">
      <c r="A142" s="13" t="s">
        <v>288</v>
      </c>
      <c r="B142" s="13" t="s">
        <v>275</v>
      </c>
      <c r="C142" s="13" t="s">
        <v>295</v>
      </c>
      <c r="D142" s="14">
        <v>69212718</v>
      </c>
      <c r="E142" s="18" t="s">
        <v>296</v>
      </c>
      <c r="F142" s="16" t="s">
        <v>17</v>
      </c>
      <c r="G142" s="13" t="s">
        <v>18</v>
      </c>
      <c r="H142" s="13" t="s">
        <v>260</v>
      </c>
      <c r="I142" s="13" t="s">
        <v>127</v>
      </c>
      <c r="J142" s="13" t="s">
        <v>21</v>
      </c>
      <c r="K142" s="13" t="s">
        <v>65</v>
      </c>
    </row>
    <row r="143" ht="24" spans="1:11">
      <c r="A143" s="13" t="s">
        <v>288</v>
      </c>
      <c r="B143" s="13" t="s">
        <v>275</v>
      </c>
      <c r="C143" s="13" t="s">
        <v>66</v>
      </c>
      <c r="D143" s="14">
        <v>69212718</v>
      </c>
      <c r="E143" s="18" t="s">
        <v>297</v>
      </c>
      <c r="F143" s="16" t="s">
        <v>17</v>
      </c>
      <c r="G143" s="13" t="s">
        <v>18</v>
      </c>
      <c r="H143" s="13" t="s">
        <v>260</v>
      </c>
      <c r="I143" s="13" t="s">
        <v>121</v>
      </c>
      <c r="J143" s="13" t="s">
        <v>21</v>
      </c>
      <c r="K143" s="13" t="s">
        <v>65</v>
      </c>
    </row>
    <row r="144" ht="24" spans="1:11">
      <c r="A144" s="13" t="s">
        <v>282</v>
      </c>
      <c r="B144" s="13" t="s">
        <v>275</v>
      </c>
      <c r="C144" s="13" t="s">
        <v>298</v>
      </c>
      <c r="D144" s="14">
        <v>40428606</v>
      </c>
      <c r="E144" s="17" t="s">
        <v>299</v>
      </c>
      <c r="F144" s="16" t="s">
        <v>17</v>
      </c>
      <c r="G144" s="13" t="s">
        <v>18</v>
      </c>
      <c r="H144" s="13" t="s">
        <v>260</v>
      </c>
      <c r="I144" s="13" t="s">
        <v>207</v>
      </c>
      <c r="J144" s="13" t="s">
        <v>21</v>
      </c>
      <c r="K144" s="13" t="s">
        <v>65</v>
      </c>
    </row>
    <row r="145" ht="24" spans="1:11">
      <c r="A145" s="13" t="s">
        <v>274</v>
      </c>
      <c r="B145" s="13" t="s">
        <v>275</v>
      </c>
      <c r="C145" s="13" t="s">
        <v>300</v>
      </c>
      <c r="D145" s="14">
        <v>90769838</v>
      </c>
      <c r="E145" s="20" t="s">
        <v>301</v>
      </c>
      <c r="F145" s="16" t="s">
        <v>17</v>
      </c>
      <c r="G145" s="13" t="s">
        <v>18</v>
      </c>
      <c r="H145" s="13" t="s">
        <v>260</v>
      </c>
      <c r="I145" s="13" t="s">
        <v>36</v>
      </c>
      <c r="J145" s="13" t="s">
        <v>21</v>
      </c>
      <c r="K145" s="13" t="s">
        <v>108</v>
      </c>
    </row>
    <row r="146" ht="24" spans="1:11">
      <c r="A146" s="13" t="s">
        <v>149</v>
      </c>
      <c r="B146" s="13" t="s">
        <v>150</v>
      </c>
      <c r="C146" s="13" t="s">
        <v>302</v>
      </c>
      <c r="D146" s="18" t="s">
        <v>152</v>
      </c>
      <c r="E146" s="17" t="s">
        <v>303</v>
      </c>
      <c r="F146" s="16" t="s">
        <v>17</v>
      </c>
      <c r="G146" s="13" t="s">
        <v>18</v>
      </c>
      <c r="H146" s="13" t="s">
        <v>260</v>
      </c>
      <c r="I146" s="13" t="s">
        <v>20</v>
      </c>
      <c r="J146" s="13"/>
      <c r="K146" s="13" t="s">
        <v>65</v>
      </c>
    </row>
    <row r="147" ht="24" spans="1:11">
      <c r="A147" s="13" t="s">
        <v>304</v>
      </c>
      <c r="B147" s="13" t="s">
        <v>305</v>
      </c>
      <c r="C147" s="13" t="s">
        <v>306</v>
      </c>
      <c r="D147" s="14">
        <v>66090733</v>
      </c>
      <c r="E147" s="20" t="s">
        <v>307</v>
      </c>
      <c r="F147" s="16" t="s">
        <v>17</v>
      </c>
      <c r="G147" s="13" t="s">
        <v>18</v>
      </c>
      <c r="H147" s="13" t="s">
        <v>260</v>
      </c>
      <c r="I147" s="13" t="s">
        <v>118</v>
      </c>
      <c r="J147" s="13" t="s">
        <v>21</v>
      </c>
      <c r="K147" s="13" t="s">
        <v>108</v>
      </c>
    </row>
    <row r="148" ht="24" spans="1:11">
      <c r="A148" s="13" t="s">
        <v>304</v>
      </c>
      <c r="B148" s="13" t="s">
        <v>305</v>
      </c>
      <c r="C148" s="13" t="s">
        <v>308</v>
      </c>
      <c r="D148" s="14">
        <v>53225195</v>
      </c>
      <c r="E148" s="20" t="s">
        <v>307</v>
      </c>
      <c r="F148" s="16" t="s">
        <v>17</v>
      </c>
      <c r="G148" s="13" t="s">
        <v>18</v>
      </c>
      <c r="H148" s="13" t="s">
        <v>260</v>
      </c>
      <c r="I148" s="13" t="s">
        <v>26</v>
      </c>
      <c r="J148" s="13" t="s">
        <v>21</v>
      </c>
      <c r="K148" s="13" t="s">
        <v>108</v>
      </c>
    </row>
    <row r="149" ht="24" spans="1:11">
      <c r="A149" s="13" t="s">
        <v>304</v>
      </c>
      <c r="B149" s="13" t="s">
        <v>305</v>
      </c>
      <c r="C149" s="13" t="s">
        <v>309</v>
      </c>
      <c r="D149" s="14">
        <v>55070205</v>
      </c>
      <c r="E149" s="20" t="s">
        <v>307</v>
      </c>
      <c r="F149" s="16" t="s">
        <v>17</v>
      </c>
      <c r="G149" s="13" t="s">
        <v>18</v>
      </c>
      <c r="H149" s="13" t="s">
        <v>260</v>
      </c>
      <c r="I149" s="13" t="s">
        <v>118</v>
      </c>
      <c r="J149" s="13" t="s">
        <v>21</v>
      </c>
      <c r="K149" s="13" t="s">
        <v>108</v>
      </c>
    </row>
    <row r="150" ht="24" spans="1:11">
      <c r="A150" s="13" t="s">
        <v>310</v>
      </c>
      <c r="B150" s="13" t="s">
        <v>305</v>
      </c>
      <c r="C150" s="13" t="s">
        <v>311</v>
      </c>
      <c r="D150" s="14">
        <v>36749771</v>
      </c>
      <c r="E150" s="15" t="s">
        <v>312</v>
      </c>
      <c r="F150" s="16" t="s">
        <v>17</v>
      </c>
      <c r="G150" s="13" t="s">
        <v>18</v>
      </c>
      <c r="H150" s="13" t="s">
        <v>260</v>
      </c>
      <c r="I150" s="13" t="s">
        <v>31</v>
      </c>
      <c r="J150" s="13" t="s">
        <v>21</v>
      </c>
      <c r="K150" s="13" t="s">
        <v>22</v>
      </c>
    </row>
    <row r="151" ht="24" spans="1:11">
      <c r="A151" s="13" t="s">
        <v>304</v>
      </c>
      <c r="B151" s="13" t="s">
        <v>305</v>
      </c>
      <c r="C151" s="13" t="s">
        <v>313</v>
      </c>
      <c r="D151" s="14">
        <v>20512165</v>
      </c>
      <c r="E151" s="20" t="s">
        <v>307</v>
      </c>
      <c r="F151" s="16" t="s">
        <v>17</v>
      </c>
      <c r="G151" s="13" t="s">
        <v>18</v>
      </c>
      <c r="H151" s="13" t="s">
        <v>260</v>
      </c>
      <c r="I151" s="13" t="s">
        <v>36</v>
      </c>
      <c r="J151" s="13" t="s">
        <v>21</v>
      </c>
      <c r="K151" s="13" t="s">
        <v>108</v>
      </c>
    </row>
    <row r="152" ht="24" spans="1:11">
      <c r="A152" s="13" t="s">
        <v>310</v>
      </c>
      <c r="B152" s="13" t="s">
        <v>305</v>
      </c>
      <c r="C152" s="13" t="s">
        <v>314</v>
      </c>
      <c r="D152" s="14">
        <v>60457139</v>
      </c>
      <c r="E152" s="25" t="s">
        <v>315</v>
      </c>
      <c r="F152" s="16" t="s">
        <v>17</v>
      </c>
      <c r="G152" s="13" t="s">
        <v>18</v>
      </c>
      <c r="H152" s="13" t="s">
        <v>260</v>
      </c>
      <c r="I152" s="13" t="s">
        <v>31</v>
      </c>
      <c r="J152" s="13" t="s">
        <v>21</v>
      </c>
      <c r="K152" s="13" t="s">
        <v>22</v>
      </c>
    </row>
    <row r="153" ht="24" spans="1:11">
      <c r="A153" s="13" t="s">
        <v>310</v>
      </c>
      <c r="B153" s="13" t="s">
        <v>305</v>
      </c>
      <c r="C153" s="13" t="s">
        <v>316</v>
      </c>
      <c r="D153" s="14">
        <v>10337092</v>
      </c>
      <c r="E153" s="15" t="s">
        <v>312</v>
      </c>
      <c r="F153" s="16" t="s">
        <v>17</v>
      </c>
      <c r="G153" s="13" t="s">
        <v>18</v>
      </c>
      <c r="H153" s="13" t="s">
        <v>260</v>
      </c>
      <c r="I153" s="13" t="s">
        <v>75</v>
      </c>
      <c r="J153" s="13" t="s">
        <v>21</v>
      </c>
      <c r="K153" s="13" t="s">
        <v>22</v>
      </c>
    </row>
    <row r="154" ht="24" spans="1:11">
      <c r="A154" s="13" t="s">
        <v>310</v>
      </c>
      <c r="B154" s="13" t="s">
        <v>305</v>
      </c>
      <c r="C154" s="13" t="s">
        <v>317</v>
      </c>
      <c r="D154" s="14">
        <v>36209216</v>
      </c>
      <c r="E154" s="25" t="s">
        <v>315</v>
      </c>
      <c r="F154" s="16" t="s">
        <v>17</v>
      </c>
      <c r="G154" s="13" t="s">
        <v>18</v>
      </c>
      <c r="H154" s="13" t="s">
        <v>260</v>
      </c>
      <c r="I154" s="13" t="s">
        <v>75</v>
      </c>
      <c r="J154" s="13" t="s">
        <v>21</v>
      </c>
      <c r="K154" s="13" t="s">
        <v>22</v>
      </c>
    </row>
    <row r="155" ht="24" spans="1:11">
      <c r="A155" s="13" t="s">
        <v>310</v>
      </c>
      <c r="B155" s="13" t="s">
        <v>305</v>
      </c>
      <c r="C155" s="13" t="s">
        <v>318</v>
      </c>
      <c r="D155" s="14">
        <v>73648023</v>
      </c>
      <c r="E155" s="25" t="s">
        <v>315</v>
      </c>
      <c r="F155" s="16" t="s">
        <v>17</v>
      </c>
      <c r="G155" s="13" t="s">
        <v>18</v>
      </c>
      <c r="H155" s="13" t="s">
        <v>260</v>
      </c>
      <c r="I155" s="13" t="s">
        <v>20</v>
      </c>
      <c r="J155" s="13" t="s">
        <v>21</v>
      </c>
      <c r="K155" s="13" t="s">
        <v>22</v>
      </c>
    </row>
    <row r="156" ht="24" spans="1:11">
      <c r="A156" s="13" t="s">
        <v>310</v>
      </c>
      <c r="B156" s="13" t="s">
        <v>305</v>
      </c>
      <c r="C156" s="13" t="s">
        <v>319</v>
      </c>
      <c r="D156" s="14">
        <v>53115673</v>
      </c>
      <c r="E156" s="15" t="s">
        <v>312</v>
      </c>
      <c r="F156" s="16" t="s">
        <v>17</v>
      </c>
      <c r="G156" s="13" t="s">
        <v>18</v>
      </c>
      <c r="H156" s="13" t="s">
        <v>260</v>
      </c>
      <c r="I156" s="13" t="s">
        <v>101</v>
      </c>
      <c r="J156" s="13" t="s">
        <v>21</v>
      </c>
      <c r="K156" s="13" t="s">
        <v>22</v>
      </c>
    </row>
    <row r="157" ht="24" spans="1:11">
      <c r="A157" s="13" t="s">
        <v>304</v>
      </c>
      <c r="B157" s="13" t="s">
        <v>305</v>
      </c>
      <c r="C157" s="13" t="s">
        <v>29</v>
      </c>
      <c r="D157" s="14">
        <v>10804565</v>
      </c>
      <c r="E157" s="15" t="s">
        <v>16</v>
      </c>
      <c r="F157" s="16" t="s">
        <v>17</v>
      </c>
      <c r="G157" s="13" t="s">
        <v>18</v>
      </c>
      <c r="H157" s="13" t="s">
        <v>260</v>
      </c>
      <c r="I157" s="13" t="s">
        <v>121</v>
      </c>
      <c r="J157" s="13" t="s">
        <v>21</v>
      </c>
      <c r="K157" s="13" t="s">
        <v>22</v>
      </c>
    </row>
    <row r="158" ht="24" spans="1:11">
      <c r="A158" s="13" t="s">
        <v>304</v>
      </c>
      <c r="B158" s="13" t="s">
        <v>305</v>
      </c>
      <c r="C158" s="13" t="s">
        <v>320</v>
      </c>
      <c r="D158" s="14">
        <v>10804565</v>
      </c>
      <c r="E158" s="20" t="s">
        <v>307</v>
      </c>
      <c r="F158" s="16" t="s">
        <v>17</v>
      </c>
      <c r="G158" s="13" t="s">
        <v>18</v>
      </c>
      <c r="H158" s="13" t="s">
        <v>260</v>
      </c>
      <c r="I158" s="13" t="s">
        <v>118</v>
      </c>
      <c r="J158" s="13" t="s">
        <v>21</v>
      </c>
      <c r="K158" s="13" t="s">
        <v>108</v>
      </c>
    </row>
    <row r="159" ht="24" spans="1:11">
      <c r="A159" s="13" t="s">
        <v>304</v>
      </c>
      <c r="B159" s="13" t="s">
        <v>305</v>
      </c>
      <c r="C159" s="13" t="s">
        <v>321</v>
      </c>
      <c r="D159" s="14">
        <v>10804565</v>
      </c>
      <c r="E159" s="20" t="s">
        <v>322</v>
      </c>
      <c r="F159" s="16" t="s">
        <v>17</v>
      </c>
      <c r="G159" s="13" t="s">
        <v>18</v>
      </c>
      <c r="H159" s="13" t="s">
        <v>260</v>
      </c>
      <c r="I159" s="13" t="s">
        <v>121</v>
      </c>
      <c r="J159" s="13" t="s">
        <v>21</v>
      </c>
      <c r="K159" s="13" t="s">
        <v>108</v>
      </c>
    </row>
    <row r="160" ht="24" spans="1:11">
      <c r="A160" s="13" t="s">
        <v>304</v>
      </c>
      <c r="B160" s="13" t="s">
        <v>305</v>
      </c>
      <c r="C160" s="13" t="s">
        <v>323</v>
      </c>
      <c r="D160" s="14">
        <v>67830405</v>
      </c>
      <c r="E160" s="20" t="s">
        <v>307</v>
      </c>
      <c r="F160" s="16" t="s">
        <v>17</v>
      </c>
      <c r="G160" s="13" t="s">
        <v>18</v>
      </c>
      <c r="H160" s="13" t="s">
        <v>260</v>
      </c>
      <c r="I160" s="13" t="s">
        <v>188</v>
      </c>
      <c r="J160" s="13" t="s">
        <v>21</v>
      </c>
      <c r="K160" s="13" t="s">
        <v>108</v>
      </c>
    </row>
    <row r="161" ht="24" spans="1:11">
      <c r="A161" s="13" t="s">
        <v>304</v>
      </c>
      <c r="B161" s="13" t="s">
        <v>305</v>
      </c>
      <c r="C161" s="13" t="s">
        <v>324</v>
      </c>
      <c r="D161" s="14">
        <v>67830405</v>
      </c>
      <c r="E161" s="20" t="s">
        <v>322</v>
      </c>
      <c r="F161" s="16" t="s">
        <v>17</v>
      </c>
      <c r="G161" s="13" t="s">
        <v>18</v>
      </c>
      <c r="H161" s="13" t="s">
        <v>260</v>
      </c>
      <c r="I161" s="13" t="s">
        <v>220</v>
      </c>
      <c r="J161" s="13" t="s">
        <v>21</v>
      </c>
      <c r="K161" s="13" t="s">
        <v>108</v>
      </c>
    </row>
    <row r="162" ht="133" customHeight="1" spans="1:11">
      <c r="A162" s="13" t="s">
        <v>325</v>
      </c>
      <c r="B162" s="13" t="s">
        <v>326</v>
      </c>
      <c r="C162" s="13" t="s">
        <v>212</v>
      </c>
      <c r="D162" s="17">
        <v>95076894</v>
      </c>
      <c r="E162" s="17" t="str">
        <f>_xlfn.DISPIMG("ID_79313B44A4B449299FEE6154C340DD0E",1)</f>
        <v>=DISPIMG("ID_79313B44A4B449299FEE6154C340DD0E",1)</v>
      </c>
      <c r="F162" s="16" t="s">
        <v>17</v>
      </c>
      <c r="G162" s="13" t="s">
        <v>18</v>
      </c>
      <c r="H162" s="13" t="s">
        <v>260</v>
      </c>
      <c r="I162" s="13" t="s">
        <v>118</v>
      </c>
      <c r="J162" s="13" t="s">
        <v>47</v>
      </c>
      <c r="K162" s="13" t="s">
        <v>65</v>
      </c>
    </row>
    <row r="163" ht="133" customHeight="1" spans="1:11">
      <c r="A163" s="13" t="s">
        <v>325</v>
      </c>
      <c r="B163" s="13" t="s">
        <v>326</v>
      </c>
      <c r="C163" s="13" t="s">
        <v>208</v>
      </c>
      <c r="D163" s="17">
        <v>68862941</v>
      </c>
      <c r="E163" s="17" t="str">
        <f>_xlfn.DISPIMG("ID_7CFA831598944BE19994B2C3861C5546",1)</f>
        <v>=DISPIMG("ID_7CFA831598944BE19994B2C3861C5546",1)</v>
      </c>
      <c r="F163" s="16" t="s">
        <v>17</v>
      </c>
      <c r="G163" s="13" t="s">
        <v>18</v>
      </c>
      <c r="H163" s="13" t="s">
        <v>260</v>
      </c>
      <c r="I163" s="13" t="s">
        <v>94</v>
      </c>
      <c r="J163" s="13" t="s">
        <v>47</v>
      </c>
      <c r="K163" s="13" t="s">
        <v>65</v>
      </c>
    </row>
    <row r="164" ht="24" spans="1:11">
      <c r="A164" s="13" t="s">
        <v>325</v>
      </c>
      <c r="B164" s="13" t="s">
        <v>326</v>
      </c>
      <c r="C164" s="13" t="s">
        <v>327</v>
      </c>
      <c r="D164" s="17">
        <v>78498175</v>
      </c>
      <c r="E164" s="17" t="s">
        <v>328</v>
      </c>
      <c r="F164" s="16" t="s">
        <v>17</v>
      </c>
      <c r="G164" s="13" t="s">
        <v>18</v>
      </c>
      <c r="H164" s="13" t="s">
        <v>260</v>
      </c>
      <c r="I164" s="13" t="s">
        <v>210</v>
      </c>
      <c r="J164" s="13" t="s">
        <v>47</v>
      </c>
      <c r="K164" s="13" t="s">
        <v>65</v>
      </c>
    </row>
    <row r="165" ht="90" customHeight="1" spans="1:11">
      <c r="A165" s="13" t="s">
        <v>325</v>
      </c>
      <c r="B165" s="13" t="s">
        <v>326</v>
      </c>
      <c r="C165" s="13" t="s">
        <v>225</v>
      </c>
      <c r="D165" s="17">
        <v>75587876</v>
      </c>
      <c r="E165" s="17" t="str">
        <f>_xlfn.DISPIMG("ID_06349BB20F1F4140AADEC11C52EFC045",1)</f>
        <v>=DISPIMG("ID_06349BB20F1F4140AADEC11C52EFC045",1)</v>
      </c>
      <c r="F165" s="16" t="s">
        <v>17</v>
      </c>
      <c r="G165" s="13" t="s">
        <v>18</v>
      </c>
      <c r="H165" s="13" t="s">
        <v>260</v>
      </c>
      <c r="I165" s="13" t="s">
        <v>36</v>
      </c>
      <c r="J165" s="13" t="s">
        <v>47</v>
      </c>
      <c r="K165" s="13" t="s">
        <v>65</v>
      </c>
    </row>
    <row r="166" ht="90" customHeight="1" spans="1:11">
      <c r="A166" s="13" t="s">
        <v>325</v>
      </c>
      <c r="B166" s="13" t="s">
        <v>326</v>
      </c>
      <c r="C166" s="13" t="s">
        <v>209</v>
      </c>
      <c r="D166" s="17">
        <v>79392701</v>
      </c>
      <c r="E166" s="17" t="str">
        <f>_xlfn.DISPIMG("ID_D781E44E3BBD4CF2960D6AC08715F8C0",1)</f>
        <v>=DISPIMG("ID_D781E44E3BBD4CF2960D6AC08715F8C0",1)</v>
      </c>
      <c r="F166" s="16" t="s">
        <v>17</v>
      </c>
      <c r="G166" s="13" t="s">
        <v>18</v>
      </c>
      <c r="H166" s="13" t="s">
        <v>260</v>
      </c>
      <c r="I166" s="13" t="s">
        <v>210</v>
      </c>
      <c r="J166" s="13" t="s">
        <v>47</v>
      </c>
      <c r="K166" s="13" t="s">
        <v>65</v>
      </c>
    </row>
    <row r="167" spans="1:11">
      <c r="A167" s="13" t="s">
        <v>325</v>
      </c>
      <c r="B167" s="13" t="s">
        <v>326</v>
      </c>
      <c r="C167" s="13" t="s">
        <v>202</v>
      </c>
      <c r="D167" s="17">
        <v>36546285</v>
      </c>
      <c r="E167" s="17" t="s">
        <v>203</v>
      </c>
      <c r="F167" s="16" t="s">
        <v>17</v>
      </c>
      <c r="G167" s="13" t="s">
        <v>18</v>
      </c>
      <c r="H167" s="13" t="s">
        <v>260</v>
      </c>
      <c r="I167" s="13" t="s">
        <v>26</v>
      </c>
      <c r="J167" s="13" t="s">
        <v>47</v>
      </c>
      <c r="K167" s="13" t="s">
        <v>65</v>
      </c>
    </row>
    <row r="168" spans="1:11">
      <c r="A168" s="13" t="s">
        <v>325</v>
      </c>
      <c r="B168" s="13" t="s">
        <v>326</v>
      </c>
      <c r="C168" s="13" t="s">
        <v>204</v>
      </c>
      <c r="D168" s="17">
        <v>77194102</v>
      </c>
      <c r="E168" s="17" t="s">
        <v>205</v>
      </c>
      <c r="F168" s="16" t="s">
        <v>17</v>
      </c>
      <c r="G168" s="13" t="s">
        <v>18</v>
      </c>
      <c r="H168" s="13" t="s">
        <v>260</v>
      </c>
      <c r="I168" s="13" t="s">
        <v>26</v>
      </c>
      <c r="J168" s="13" t="s">
        <v>47</v>
      </c>
      <c r="K168" s="13" t="s">
        <v>65</v>
      </c>
    </row>
    <row r="169" ht="133" customHeight="1" spans="1:11">
      <c r="A169" s="13" t="s">
        <v>325</v>
      </c>
      <c r="B169" s="13" t="s">
        <v>326</v>
      </c>
      <c r="C169" s="13" t="s">
        <v>211</v>
      </c>
      <c r="D169" s="17">
        <v>83091226</v>
      </c>
      <c r="E169" s="17" t="str">
        <f>_xlfn.DISPIMG("ID_5B39DFDA6A174BFE8B7E551E1469E702",1)</f>
        <v>=DISPIMG("ID_5B39DFDA6A174BFE8B7E551E1469E702",1)</v>
      </c>
      <c r="F169" s="16" t="s">
        <v>17</v>
      </c>
      <c r="G169" s="13" t="s">
        <v>18</v>
      </c>
      <c r="H169" s="13" t="s">
        <v>260</v>
      </c>
      <c r="I169" s="13" t="s">
        <v>127</v>
      </c>
      <c r="J169" s="13" t="s">
        <v>47</v>
      </c>
      <c r="K169" s="13" t="s">
        <v>65</v>
      </c>
    </row>
    <row r="170" ht="24" spans="1:11">
      <c r="A170" s="13" t="s">
        <v>325</v>
      </c>
      <c r="B170" s="13" t="s">
        <v>326</v>
      </c>
      <c r="C170" s="13" t="s">
        <v>329</v>
      </c>
      <c r="D170" s="17">
        <v>78498175</v>
      </c>
      <c r="E170" s="17" t="s">
        <v>330</v>
      </c>
      <c r="F170" s="16" t="s">
        <v>17</v>
      </c>
      <c r="G170" s="13" t="s">
        <v>18</v>
      </c>
      <c r="H170" s="13" t="s">
        <v>260</v>
      </c>
      <c r="I170" s="13" t="s">
        <v>28</v>
      </c>
      <c r="J170" s="13" t="s">
        <v>47</v>
      </c>
      <c r="K170" s="13" t="s">
        <v>65</v>
      </c>
    </row>
    <row r="171" ht="90" customHeight="1" spans="1:11">
      <c r="A171" s="13" t="s">
        <v>325</v>
      </c>
      <c r="B171" s="13" t="s">
        <v>326</v>
      </c>
      <c r="C171" s="13" t="s">
        <v>206</v>
      </c>
      <c r="D171" s="17">
        <v>59994009</v>
      </c>
      <c r="E171" s="17" t="str">
        <f>_xlfn.DISPIMG("ID_6FD203109D344D5E8321790C71342079",1)</f>
        <v>=DISPIMG("ID_6FD203109D344D5E8321790C71342079",1)</v>
      </c>
      <c r="F171" s="16" t="s">
        <v>17</v>
      </c>
      <c r="G171" s="13" t="s">
        <v>18</v>
      </c>
      <c r="H171" s="13" t="s">
        <v>260</v>
      </c>
      <c r="I171" s="13" t="s">
        <v>207</v>
      </c>
      <c r="J171" s="13" t="s">
        <v>47</v>
      </c>
      <c r="K171" s="13" t="s">
        <v>65</v>
      </c>
    </row>
    <row r="172" ht="24" spans="1:11">
      <c r="A172" s="13" t="s">
        <v>103</v>
      </c>
      <c r="B172" s="13" t="s">
        <v>104</v>
      </c>
      <c r="C172" s="13" t="s">
        <v>331</v>
      </c>
      <c r="D172" s="17" t="s">
        <v>332</v>
      </c>
      <c r="E172" s="20" t="s">
        <v>107</v>
      </c>
      <c r="F172" s="16" t="s">
        <v>17</v>
      </c>
      <c r="G172" s="13" t="s">
        <v>18</v>
      </c>
      <c r="H172" s="13" t="s">
        <v>260</v>
      </c>
      <c r="I172" s="13" t="s">
        <v>20</v>
      </c>
      <c r="J172" s="13"/>
      <c r="K172" s="13" t="s">
        <v>108</v>
      </c>
    </row>
    <row r="173" spans="1:11">
      <c r="A173" s="13" t="s">
        <v>333</v>
      </c>
      <c r="B173" s="13" t="s">
        <v>334</v>
      </c>
      <c r="C173" s="13" t="s">
        <v>182</v>
      </c>
      <c r="D173" s="19">
        <v>56000987</v>
      </c>
      <c r="E173" s="17" t="s">
        <v>183</v>
      </c>
      <c r="F173" s="16" t="s">
        <v>17</v>
      </c>
      <c r="G173" s="13" t="s">
        <v>18</v>
      </c>
      <c r="H173" s="13" t="s">
        <v>260</v>
      </c>
      <c r="I173" s="13" t="s">
        <v>184</v>
      </c>
      <c r="J173" s="13" t="s">
        <v>47</v>
      </c>
      <c r="K173" s="13" t="s">
        <v>65</v>
      </c>
    </row>
    <row r="174" spans="1:11">
      <c r="A174" s="13" t="s">
        <v>335</v>
      </c>
      <c r="B174" s="13" t="s">
        <v>336</v>
      </c>
      <c r="C174" s="13" t="s">
        <v>337</v>
      </c>
      <c r="D174" s="17">
        <v>77220000</v>
      </c>
      <c r="E174" s="17" t="s">
        <v>338</v>
      </c>
      <c r="F174" s="16" t="s">
        <v>17</v>
      </c>
      <c r="G174" s="13" t="s">
        <v>18</v>
      </c>
      <c r="H174" s="13" t="s">
        <v>260</v>
      </c>
      <c r="I174" s="13" t="s">
        <v>31</v>
      </c>
      <c r="J174" s="13" t="s">
        <v>339</v>
      </c>
      <c r="K174" s="13" t="s">
        <v>38</v>
      </c>
    </row>
    <row r="175" spans="1:11">
      <c r="A175" s="13" t="s">
        <v>335</v>
      </c>
      <c r="B175" s="13" t="s">
        <v>336</v>
      </c>
      <c r="C175" s="13" t="s">
        <v>340</v>
      </c>
      <c r="D175" s="17">
        <v>86292986</v>
      </c>
      <c r="E175" s="17" t="s">
        <v>338</v>
      </c>
      <c r="F175" s="16" t="s">
        <v>17</v>
      </c>
      <c r="G175" s="13" t="s">
        <v>18</v>
      </c>
      <c r="H175" s="13" t="s">
        <v>260</v>
      </c>
      <c r="I175" s="13" t="s">
        <v>31</v>
      </c>
      <c r="J175" s="13" t="s">
        <v>339</v>
      </c>
      <c r="K175" s="13" t="s">
        <v>38</v>
      </c>
    </row>
    <row r="176" spans="1:11">
      <c r="A176" s="13" t="s">
        <v>335</v>
      </c>
      <c r="B176" s="13" t="s">
        <v>336</v>
      </c>
      <c r="C176" s="13" t="s">
        <v>341</v>
      </c>
      <c r="D176" s="17">
        <v>85574680</v>
      </c>
      <c r="E176" s="17" t="s">
        <v>338</v>
      </c>
      <c r="F176" s="16" t="s">
        <v>17</v>
      </c>
      <c r="G176" s="13" t="s">
        <v>18</v>
      </c>
      <c r="H176" s="13" t="s">
        <v>260</v>
      </c>
      <c r="I176" s="13" t="s">
        <v>75</v>
      </c>
      <c r="J176" s="13" t="s">
        <v>339</v>
      </c>
      <c r="K176" s="13" t="s">
        <v>38</v>
      </c>
    </row>
    <row r="177" spans="1:11">
      <c r="A177" s="13" t="s">
        <v>335</v>
      </c>
      <c r="B177" s="13" t="s">
        <v>336</v>
      </c>
      <c r="C177" s="13" t="s">
        <v>342</v>
      </c>
      <c r="D177" s="17">
        <v>13827803</v>
      </c>
      <c r="E177" s="17" t="s">
        <v>338</v>
      </c>
      <c r="F177" s="16" t="s">
        <v>17</v>
      </c>
      <c r="G177" s="13" t="s">
        <v>18</v>
      </c>
      <c r="H177" s="13" t="s">
        <v>260</v>
      </c>
      <c r="I177" s="13" t="s">
        <v>75</v>
      </c>
      <c r="J177" s="13" t="s">
        <v>339</v>
      </c>
      <c r="K177" s="13" t="s">
        <v>38</v>
      </c>
    </row>
    <row r="178" ht="24" spans="1:11">
      <c r="A178" s="13" t="s">
        <v>335</v>
      </c>
      <c r="B178" s="13" t="s">
        <v>336</v>
      </c>
      <c r="C178" s="13" t="s">
        <v>343</v>
      </c>
      <c r="D178" s="17">
        <v>55750726</v>
      </c>
      <c r="E178" s="18" t="s">
        <v>123</v>
      </c>
      <c r="F178" s="16" t="s">
        <v>17</v>
      </c>
      <c r="G178" s="13" t="s">
        <v>18</v>
      </c>
      <c r="H178" s="13" t="s">
        <v>260</v>
      </c>
      <c r="I178" s="13" t="s">
        <v>94</v>
      </c>
      <c r="J178" s="13" t="s">
        <v>339</v>
      </c>
      <c r="K178" s="13" t="s">
        <v>38</v>
      </c>
    </row>
    <row r="179" spans="1:11">
      <c r="A179" s="13" t="s">
        <v>344</v>
      </c>
      <c r="B179" s="13" t="s">
        <v>345</v>
      </c>
      <c r="C179" s="13" t="s">
        <v>346</v>
      </c>
      <c r="D179" s="17">
        <v>79041282</v>
      </c>
      <c r="E179" s="18" t="s">
        <v>347</v>
      </c>
      <c r="F179" s="16" t="s">
        <v>17</v>
      </c>
      <c r="G179" s="13" t="s">
        <v>18</v>
      </c>
      <c r="H179" s="13" t="s">
        <v>260</v>
      </c>
      <c r="I179" s="13" t="s">
        <v>94</v>
      </c>
      <c r="J179" s="13" t="s">
        <v>47</v>
      </c>
      <c r="K179" s="13" t="s">
        <v>38</v>
      </c>
    </row>
    <row r="180" spans="1:11">
      <c r="A180" s="13" t="s">
        <v>344</v>
      </c>
      <c r="B180" s="13" t="s">
        <v>345</v>
      </c>
      <c r="C180" s="13" t="s">
        <v>348</v>
      </c>
      <c r="D180" s="17">
        <v>24415494</v>
      </c>
      <c r="E180" s="18" t="s">
        <v>347</v>
      </c>
      <c r="F180" s="16" t="s">
        <v>17</v>
      </c>
      <c r="G180" s="13" t="s">
        <v>18</v>
      </c>
      <c r="H180" s="13" t="s">
        <v>260</v>
      </c>
      <c r="I180" s="13" t="s">
        <v>26</v>
      </c>
      <c r="J180" s="13" t="s">
        <v>47</v>
      </c>
      <c r="K180" s="13" t="s">
        <v>38</v>
      </c>
    </row>
    <row r="181" spans="1:11">
      <c r="A181" s="13" t="s">
        <v>344</v>
      </c>
      <c r="B181" s="13" t="s">
        <v>345</v>
      </c>
      <c r="C181" s="13" t="s">
        <v>349</v>
      </c>
      <c r="D181" s="17">
        <v>85412057</v>
      </c>
      <c r="E181" s="18" t="s">
        <v>347</v>
      </c>
      <c r="F181" s="16" t="s">
        <v>17</v>
      </c>
      <c r="G181" s="13" t="s">
        <v>18</v>
      </c>
      <c r="H181" s="13" t="s">
        <v>260</v>
      </c>
      <c r="I181" s="13" t="s">
        <v>28</v>
      </c>
      <c r="J181" s="13" t="s">
        <v>47</v>
      </c>
      <c r="K181" s="13" t="s">
        <v>38</v>
      </c>
    </row>
    <row r="182" spans="1:11">
      <c r="A182" s="13" t="s">
        <v>344</v>
      </c>
      <c r="B182" s="13" t="s">
        <v>345</v>
      </c>
      <c r="C182" s="13" t="s">
        <v>350</v>
      </c>
      <c r="D182" s="17">
        <v>26654285</v>
      </c>
      <c r="E182" s="18" t="s">
        <v>347</v>
      </c>
      <c r="F182" s="16" t="s">
        <v>17</v>
      </c>
      <c r="G182" s="13" t="s">
        <v>18</v>
      </c>
      <c r="H182" s="13" t="s">
        <v>260</v>
      </c>
      <c r="I182" s="13" t="s">
        <v>31</v>
      </c>
      <c r="J182" s="13" t="s">
        <v>47</v>
      </c>
      <c r="K182" s="13" t="s">
        <v>38</v>
      </c>
    </row>
    <row r="183" spans="1:11">
      <c r="A183" s="13" t="s">
        <v>344</v>
      </c>
      <c r="B183" s="13" t="s">
        <v>345</v>
      </c>
      <c r="C183" s="13" t="s">
        <v>351</v>
      </c>
      <c r="D183" s="17">
        <v>28043213</v>
      </c>
      <c r="E183" s="18" t="s">
        <v>347</v>
      </c>
      <c r="F183" s="16" t="s">
        <v>17</v>
      </c>
      <c r="G183" s="13" t="s">
        <v>18</v>
      </c>
      <c r="H183" s="13" t="s">
        <v>260</v>
      </c>
      <c r="I183" s="13" t="s">
        <v>31</v>
      </c>
      <c r="J183" s="13" t="s">
        <v>47</v>
      </c>
      <c r="K183" s="13" t="s">
        <v>38</v>
      </c>
    </row>
    <row r="184" ht="24" spans="1:11">
      <c r="A184" s="13" t="s">
        <v>352</v>
      </c>
      <c r="B184" s="13" t="s">
        <v>353</v>
      </c>
      <c r="C184" s="13" t="s">
        <v>354</v>
      </c>
      <c r="D184" s="14">
        <v>59244554</v>
      </c>
      <c r="E184" s="15" t="s">
        <v>167</v>
      </c>
      <c r="F184" s="16" t="s">
        <v>17</v>
      </c>
      <c r="G184" s="13" t="s">
        <v>18</v>
      </c>
      <c r="H184" s="13" t="s">
        <v>260</v>
      </c>
      <c r="I184" s="13" t="s">
        <v>81</v>
      </c>
      <c r="J184" s="13" t="s">
        <v>21</v>
      </c>
      <c r="K184" s="13" t="s">
        <v>22</v>
      </c>
    </row>
    <row r="185" ht="24" spans="1:11">
      <c r="A185" s="13" t="s">
        <v>355</v>
      </c>
      <c r="B185" s="13" t="s">
        <v>356</v>
      </c>
      <c r="C185" s="13" t="s">
        <v>213</v>
      </c>
      <c r="D185" s="14">
        <v>85396143</v>
      </c>
      <c r="E185" s="17" t="s">
        <v>214</v>
      </c>
      <c r="F185" s="16" t="s">
        <v>17</v>
      </c>
      <c r="G185" s="13" t="s">
        <v>18</v>
      </c>
      <c r="H185" s="13" t="s">
        <v>357</v>
      </c>
      <c r="I185" s="13" t="s">
        <v>28</v>
      </c>
      <c r="J185" s="13" t="s">
        <v>21</v>
      </c>
      <c r="K185" s="13" t="s">
        <v>65</v>
      </c>
    </row>
    <row r="186" ht="24" spans="1:11">
      <c r="A186" s="13" t="s">
        <v>355</v>
      </c>
      <c r="B186" s="13" t="s">
        <v>356</v>
      </c>
      <c r="C186" s="13" t="s">
        <v>223</v>
      </c>
      <c r="D186" s="14">
        <v>85396143</v>
      </c>
      <c r="E186" s="17" t="s">
        <v>224</v>
      </c>
      <c r="F186" s="16" t="s">
        <v>17</v>
      </c>
      <c r="G186" s="13" t="s">
        <v>18</v>
      </c>
      <c r="H186" s="13" t="s">
        <v>357</v>
      </c>
      <c r="I186" s="13" t="s">
        <v>210</v>
      </c>
      <c r="J186" s="13" t="s">
        <v>21</v>
      </c>
      <c r="K186" s="13" t="s">
        <v>65</v>
      </c>
    </row>
    <row r="187" ht="133" customHeight="1" spans="1:11">
      <c r="A187" s="13" t="s">
        <v>358</v>
      </c>
      <c r="B187" s="13" t="s">
        <v>359</v>
      </c>
      <c r="C187" s="13" t="s">
        <v>360</v>
      </c>
      <c r="D187" s="17">
        <v>64094753</v>
      </c>
      <c r="E187" s="17" t="str">
        <f>_xlfn.DISPIMG("ID_22FFB3BB69904B4A9CE8B8693D713121",1)</f>
        <v>=DISPIMG("ID_22FFB3BB69904B4A9CE8B8693D713121",1)</v>
      </c>
      <c r="F187" s="16" t="s">
        <v>17</v>
      </c>
      <c r="G187" s="13" t="s">
        <v>18</v>
      </c>
      <c r="H187" s="13" t="s">
        <v>357</v>
      </c>
      <c r="I187" s="13" t="s">
        <v>31</v>
      </c>
      <c r="J187" s="13" t="s">
        <v>361</v>
      </c>
      <c r="K187" s="13" t="s">
        <v>65</v>
      </c>
    </row>
    <row r="188" ht="24" spans="1:11">
      <c r="A188" s="13" t="s">
        <v>358</v>
      </c>
      <c r="B188" s="13" t="s">
        <v>359</v>
      </c>
      <c r="C188" s="13" t="s">
        <v>362</v>
      </c>
      <c r="D188" s="17">
        <v>64094753</v>
      </c>
      <c r="E188" s="14" t="s">
        <v>163</v>
      </c>
      <c r="F188" s="16" t="s">
        <v>17</v>
      </c>
      <c r="G188" s="13" t="s">
        <v>18</v>
      </c>
      <c r="H188" s="13" t="s">
        <v>357</v>
      </c>
      <c r="I188" s="13" t="s">
        <v>36</v>
      </c>
      <c r="J188" s="13" t="s">
        <v>361</v>
      </c>
      <c r="K188" s="13" t="s">
        <v>108</v>
      </c>
    </row>
    <row r="189" spans="1:11">
      <c r="A189" s="13" t="s">
        <v>358</v>
      </c>
      <c r="B189" s="13" t="s">
        <v>359</v>
      </c>
      <c r="C189" s="13" t="s">
        <v>171</v>
      </c>
      <c r="D189" s="17">
        <v>64094753</v>
      </c>
      <c r="E189" s="14" t="s">
        <v>172</v>
      </c>
      <c r="F189" s="16" t="s">
        <v>17</v>
      </c>
      <c r="G189" s="13" t="s">
        <v>18</v>
      </c>
      <c r="H189" s="13" t="s">
        <v>357</v>
      </c>
      <c r="I189" s="13" t="s">
        <v>24</v>
      </c>
      <c r="J189" s="13" t="s">
        <v>361</v>
      </c>
      <c r="K189" s="13" t="s">
        <v>108</v>
      </c>
    </row>
    <row r="190" ht="133" customHeight="1" spans="1:11">
      <c r="A190" s="13" t="s">
        <v>358</v>
      </c>
      <c r="B190" s="13" t="s">
        <v>359</v>
      </c>
      <c r="C190" s="13" t="s">
        <v>363</v>
      </c>
      <c r="D190" s="17">
        <v>64094753</v>
      </c>
      <c r="E190" s="17" t="str">
        <f>_xlfn.DISPIMG("ID_863DA7A7E2834FCCBC86A1673F687F33",1)</f>
        <v>=DISPIMG("ID_863DA7A7E2834FCCBC86A1673F687F33",1)</v>
      </c>
      <c r="F190" s="16" t="s">
        <v>17</v>
      </c>
      <c r="G190" s="13" t="s">
        <v>18</v>
      </c>
      <c r="H190" s="13" t="s">
        <v>357</v>
      </c>
      <c r="I190" s="13" t="s">
        <v>26</v>
      </c>
      <c r="J190" s="13" t="s">
        <v>361</v>
      </c>
      <c r="K190" s="13" t="s">
        <v>65</v>
      </c>
    </row>
    <row r="191" ht="24" spans="1:11">
      <c r="A191" s="13" t="s">
        <v>358</v>
      </c>
      <c r="B191" s="13" t="s">
        <v>359</v>
      </c>
      <c r="C191" s="13" t="s">
        <v>186</v>
      </c>
      <c r="D191" s="17">
        <v>64094753</v>
      </c>
      <c r="E191" s="14" t="s">
        <v>163</v>
      </c>
      <c r="F191" s="16" t="s">
        <v>17</v>
      </c>
      <c r="G191" s="13" t="s">
        <v>18</v>
      </c>
      <c r="H191" s="13" t="s">
        <v>357</v>
      </c>
      <c r="I191" s="13" t="s">
        <v>20</v>
      </c>
      <c r="J191" s="13" t="s">
        <v>361</v>
      </c>
      <c r="K191" s="13" t="s">
        <v>108</v>
      </c>
    </row>
    <row r="192" spans="1:11">
      <c r="A192" s="13" t="s">
        <v>358</v>
      </c>
      <c r="B192" s="13" t="s">
        <v>359</v>
      </c>
      <c r="C192" s="13" t="s">
        <v>316</v>
      </c>
      <c r="D192" s="17" t="s">
        <v>364</v>
      </c>
      <c r="E192" s="17" t="s">
        <v>312</v>
      </c>
      <c r="F192" s="16" t="s">
        <v>17</v>
      </c>
      <c r="G192" s="13" t="s">
        <v>18</v>
      </c>
      <c r="H192" s="13" t="s">
        <v>357</v>
      </c>
      <c r="I192" s="13" t="s">
        <v>75</v>
      </c>
      <c r="J192" s="13" t="s">
        <v>361</v>
      </c>
      <c r="K192" s="13" t="s">
        <v>22</v>
      </c>
    </row>
    <row r="193" spans="1:11">
      <c r="A193" s="13" t="s">
        <v>358</v>
      </c>
      <c r="B193" s="13" t="s">
        <v>359</v>
      </c>
      <c r="C193" s="13" t="s">
        <v>365</v>
      </c>
      <c r="D193" s="17">
        <v>29937553</v>
      </c>
      <c r="E193" s="20" t="s">
        <v>366</v>
      </c>
      <c r="F193" s="16" t="s">
        <v>17</v>
      </c>
      <c r="G193" s="13" t="s">
        <v>18</v>
      </c>
      <c r="H193" s="13" t="s">
        <v>357</v>
      </c>
      <c r="I193" s="13" t="s">
        <v>46</v>
      </c>
      <c r="J193" s="13" t="s">
        <v>361</v>
      </c>
      <c r="K193" s="13" t="s">
        <v>108</v>
      </c>
    </row>
    <row r="194" spans="1:11">
      <c r="A194" s="13" t="s">
        <v>358</v>
      </c>
      <c r="B194" s="13" t="s">
        <v>359</v>
      </c>
      <c r="C194" s="13" t="s">
        <v>367</v>
      </c>
      <c r="D194" s="17">
        <v>29937553</v>
      </c>
      <c r="E194" s="20" t="s">
        <v>366</v>
      </c>
      <c r="F194" s="16" t="s">
        <v>17</v>
      </c>
      <c r="G194" s="13" t="s">
        <v>18</v>
      </c>
      <c r="H194" s="13" t="s">
        <v>357</v>
      </c>
      <c r="I194" s="13" t="s">
        <v>46</v>
      </c>
      <c r="J194" s="13" t="s">
        <v>361</v>
      </c>
      <c r="K194" s="13" t="s">
        <v>108</v>
      </c>
    </row>
    <row r="195" ht="24" spans="1:11">
      <c r="A195" s="13" t="s">
        <v>358</v>
      </c>
      <c r="B195" s="13" t="s">
        <v>359</v>
      </c>
      <c r="C195" s="13" t="s">
        <v>180</v>
      </c>
      <c r="D195" s="17">
        <v>64094753</v>
      </c>
      <c r="E195" s="14" t="s">
        <v>163</v>
      </c>
      <c r="F195" s="16" t="s">
        <v>17</v>
      </c>
      <c r="G195" s="13" t="s">
        <v>18</v>
      </c>
      <c r="H195" s="13" t="s">
        <v>357</v>
      </c>
      <c r="I195" s="13" t="s">
        <v>31</v>
      </c>
      <c r="J195" s="13" t="s">
        <v>361</v>
      </c>
      <c r="K195" s="13" t="s">
        <v>108</v>
      </c>
    </row>
    <row r="196" spans="1:11">
      <c r="A196" s="13" t="s">
        <v>358</v>
      </c>
      <c r="B196" s="13" t="s">
        <v>359</v>
      </c>
      <c r="C196" s="13" t="s">
        <v>311</v>
      </c>
      <c r="D196" s="17" t="s">
        <v>364</v>
      </c>
      <c r="E196" s="17" t="s">
        <v>312</v>
      </c>
      <c r="F196" s="16" t="s">
        <v>17</v>
      </c>
      <c r="G196" s="13" t="s">
        <v>18</v>
      </c>
      <c r="H196" s="13" t="s">
        <v>357</v>
      </c>
      <c r="I196" s="13" t="s">
        <v>31</v>
      </c>
      <c r="J196" s="13" t="s">
        <v>361</v>
      </c>
      <c r="K196" s="13" t="s">
        <v>22</v>
      </c>
    </row>
    <row r="197" ht="133" customHeight="1" spans="1:11">
      <c r="A197" s="13" t="s">
        <v>358</v>
      </c>
      <c r="B197" s="13" t="s">
        <v>359</v>
      </c>
      <c r="C197" s="13" t="s">
        <v>187</v>
      </c>
      <c r="D197" s="17">
        <v>64094753</v>
      </c>
      <c r="E197" s="17" t="str">
        <f>_xlfn.DISPIMG("ID_5E57B0FED85C40CFA746E0A2086FA862",1)</f>
        <v>=DISPIMG("ID_5E57B0FED85C40CFA746E0A2086FA862",1)</v>
      </c>
      <c r="F197" s="16" t="s">
        <v>17</v>
      </c>
      <c r="G197" s="13" t="s">
        <v>18</v>
      </c>
      <c r="H197" s="13" t="s">
        <v>357</v>
      </c>
      <c r="I197" s="13" t="s">
        <v>188</v>
      </c>
      <c r="J197" s="13" t="s">
        <v>361</v>
      </c>
      <c r="K197" s="13" t="s">
        <v>65</v>
      </c>
    </row>
    <row r="198" ht="24" spans="1:11">
      <c r="A198" s="13" t="s">
        <v>358</v>
      </c>
      <c r="B198" s="13" t="s">
        <v>359</v>
      </c>
      <c r="C198" s="13" t="s">
        <v>368</v>
      </c>
      <c r="D198" s="17">
        <v>64094753</v>
      </c>
      <c r="E198" s="14" t="s">
        <v>163</v>
      </c>
      <c r="F198" s="16" t="s">
        <v>17</v>
      </c>
      <c r="G198" s="13" t="s">
        <v>18</v>
      </c>
      <c r="H198" s="13" t="s">
        <v>357</v>
      </c>
      <c r="I198" s="13" t="s">
        <v>101</v>
      </c>
      <c r="J198" s="13" t="s">
        <v>361</v>
      </c>
      <c r="K198" s="13" t="s">
        <v>108</v>
      </c>
    </row>
    <row r="199" spans="1:11">
      <c r="A199" s="13" t="s">
        <v>358</v>
      </c>
      <c r="B199" s="13" t="s">
        <v>359</v>
      </c>
      <c r="C199" s="13" t="s">
        <v>319</v>
      </c>
      <c r="D199" s="17" t="s">
        <v>364</v>
      </c>
      <c r="E199" s="17" t="s">
        <v>312</v>
      </c>
      <c r="F199" s="16" t="s">
        <v>17</v>
      </c>
      <c r="G199" s="13" t="s">
        <v>18</v>
      </c>
      <c r="H199" s="13" t="s">
        <v>357</v>
      </c>
      <c r="I199" s="13" t="s">
        <v>101</v>
      </c>
      <c r="J199" s="13" t="s">
        <v>361</v>
      </c>
      <c r="K199" s="13" t="s">
        <v>22</v>
      </c>
    </row>
    <row r="200" spans="1:11">
      <c r="A200" s="13" t="s">
        <v>358</v>
      </c>
      <c r="B200" s="13" t="s">
        <v>359</v>
      </c>
      <c r="C200" s="13" t="s">
        <v>369</v>
      </c>
      <c r="D200" s="17">
        <v>29937553</v>
      </c>
      <c r="E200" s="20" t="s">
        <v>366</v>
      </c>
      <c r="F200" s="16" t="s">
        <v>17</v>
      </c>
      <c r="G200" s="13" t="s">
        <v>18</v>
      </c>
      <c r="H200" s="13" t="s">
        <v>357</v>
      </c>
      <c r="I200" s="13" t="s">
        <v>75</v>
      </c>
      <c r="J200" s="13" t="s">
        <v>361</v>
      </c>
      <c r="K200" s="13" t="s">
        <v>108</v>
      </c>
    </row>
    <row r="201" ht="24" spans="1:11">
      <c r="A201" s="13" t="s">
        <v>358</v>
      </c>
      <c r="B201" s="13" t="s">
        <v>359</v>
      </c>
      <c r="C201" s="13" t="s">
        <v>66</v>
      </c>
      <c r="D201" s="17" t="s">
        <v>364</v>
      </c>
      <c r="E201" s="18" t="s">
        <v>297</v>
      </c>
      <c r="F201" s="16" t="s">
        <v>17</v>
      </c>
      <c r="G201" s="13" t="s">
        <v>18</v>
      </c>
      <c r="H201" s="13" t="s">
        <v>357</v>
      </c>
      <c r="I201" s="13" t="s">
        <v>121</v>
      </c>
      <c r="J201" s="13" t="s">
        <v>361</v>
      </c>
      <c r="K201" s="13" t="s">
        <v>65</v>
      </c>
    </row>
    <row r="202" spans="1:11">
      <c r="A202" s="13" t="s">
        <v>358</v>
      </c>
      <c r="B202" s="13" t="s">
        <v>359</v>
      </c>
      <c r="C202" s="13" t="s">
        <v>370</v>
      </c>
      <c r="D202" s="17" t="s">
        <v>364</v>
      </c>
      <c r="E202" s="20" t="s">
        <v>366</v>
      </c>
      <c r="F202" s="16" t="s">
        <v>17</v>
      </c>
      <c r="G202" s="13" t="s">
        <v>18</v>
      </c>
      <c r="H202" s="13" t="s">
        <v>357</v>
      </c>
      <c r="I202" s="13" t="s">
        <v>36</v>
      </c>
      <c r="J202" s="13" t="s">
        <v>361</v>
      </c>
      <c r="K202" s="13" t="s">
        <v>108</v>
      </c>
    </row>
    <row r="203" ht="90" customHeight="1" spans="1:11">
      <c r="A203" s="13" t="s">
        <v>358</v>
      </c>
      <c r="B203" s="13" t="s">
        <v>359</v>
      </c>
      <c r="C203" s="13" t="s">
        <v>225</v>
      </c>
      <c r="D203" s="17" t="s">
        <v>364</v>
      </c>
      <c r="E203" s="17" t="str">
        <f>_xlfn.DISPIMG("ID_B9CF073EF39E4FE6A26C86F5C657CCD3",1)</f>
        <v>=DISPIMG("ID_B9CF073EF39E4FE6A26C86F5C657CCD3",1)</v>
      </c>
      <c r="F203" s="16" t="s">
        <v>17</v>
      </c>
      <c r="G203" s="13" t="s">
        <v>18</v>
      </c>
      <c r="H203" s="13" t="s">
        <v>357</v>
      </c>
      <c r="I203" s="13" t="s">
        <v>36</v>
      </c>
      <c r="J203" s="13" t="s">
        <v>361</v>
      </c>
      <c r="K203" s="13" t="s">
        <v>65</v>
      </c>
    </row>
    <row r="204" spans="1:11">
      <c r="A204" s="13" t="s">
        <v>358</v>
      </c>
      <c r="B204" s="13" t="s">
        <v>359</v>
      </c>
      <c r="C204" s="13" t="s">
        <v>317</v>
      </c>
      <c r="D204" s="17">
        <v>77891071</v>
      </c>
      <c r="E204" s="17" t="s">
        <v>315</v>
      </c>
      <c r="F204" s="16" t="s">
        <v>17</v>
      </c>
      <c r="G204" s="13" t="s">
        <v>18</v>
      </c>
      <c r="H204" s="13" t="s">
        <v>357</v>
      </c>
      <c r="I204" s="13" t="s">
        <v>75</v>
      </c>
      <c r="J204" s="13" t="s">
        <v>361</v>
      </c>
      <c r="K204" s="13" t="s">
        <v>22</v>
      </c>
    </row>
    <row r="205" spans="1:11">
      <c r="A205" s="13" t="s">
        <v>358</v>
      </c>
      <c r="B205" s="13" t="s">
        <v>359</v>
      </c>
      <c r="C205" s="13" t="s">
        <v>202</v>
      </c>
      <c r="D205" s="17" t="s">
        <v>364</v>
      </c>
      <c r="E205" s="17" t="s">
        <v>203</v>
      </c>
      <c r="F205" s="16" t="s">
        <v>17</v>
      </c>
      <c r="G205" s="13" t="s">
        <v>18</v>
      </c>
      <c r="H205" s="13" t="s">
        <v>357</v>
      </c>
      <c r="I205" s="13" t="s">
        <v>26</v>
      </c>
      <c r="J205" s="13" t="s">
        <v>361</v>
      </c>
      <c r="K205" s="13" t="s">
        <v>65</v>
      </c>
    </row>
    <row r="206" spans="1:11">
      <c r="A206" s="13" t="s">
        <v>358</v>
      </c>
      <c r="B206" s="13" t="s">
        <v>359</v>
      </c>
      <c r="C206" s="13" t="s">
        <v>314</v>
      </c>
      <c r="D206" s="17">
        <v>77891071</v>
      </c>
      <c r="E206" s="17" t="s">
        <v>315</v>
      </c>
      <c r="F206" s="16" t="s">
        <v>17</v>
      </c>
      <c r="G206" s="13" t="s">
        <v>18</v>
      </c>
      <c r="H206" s="13" t="s">
        <v>357</v>
      </c>
      <c r="I206" s="13" t="s">
        <v>31</v>
      </c>
      <c r="J206" s="13" t="s">
        <v>361</v>
      </c>
      <c r="K206" s="13" t="s">
        <v>22</v>
      </c>
    </row>
    <row r="207" spans="1:11">
      <c r="A207" s="13" t="s">
        <v>358</v>
      </c>
      <c r="B207" s="13" t="s">
        <v>359</v>
      </c>
      <c r="C207" s="13" t="s">
        <v>318</v>
      </c>
      <c r="D207" s="17">
        <v>77891071</v>
      </c>
      <c r="E207" s="17" t="s">
        <v>315</v>
      </c>
      <c r="F207" s="16" t="s">
        <v>17</v>
      </c>
      <c r="G207" s="13" t="s">
        <v>18</v>
      </c>
      <c r="H207" s="13" t="s">
        <v>357</v>
      </c>
      <c r="I207" s="13" t="s">
        <v>20</v>
      </c>
      <c r="J207" s="13" t="s">
        <v>361</v>
      </c>
      <c r="K207" s="13" t="s">
        <v>22</v>
      </c>
    </row>
    <row r="208" ht="24" spans="1:11">
      <c r="A208" s="13" t="s">
        <v>358</v>
      </c>
      <c r="B208" s="13" t="s">
        <v>359</v>
      </c>
      <c r="C208" s="13" t="s">
        <v>371</v>
      </c>
      <c r="D208" s="17">
        <v>64094753</v>
      </c>
      <c r="E208" s="14" t="s">
        <v>163</v>
      </c>
      <c r="F208" s="16" t="s">
        <v>17</v>
      </c>
      <c r="G208" s="13" t="s">
        <v>18</v>
      </c>
      <c r="H208" s="13" t="s">
        <v>357</v>
      </c>
      <c r="I208" s="13" t="s">
        <v>31</v>
      </c>
      <c r="J208" s="13" t="s">
        <v>361</v>
      </c>
      <c r="K208" s="13" t="s">
        <v>108</v>
      </c>
    </row>
    <row r="209" spans="1:11">
      <c r="A209" s="13" t="s">
        <v>358</v>
      </c>
      <c r="B209" s="13" t="s">
        <v>359</v>
      </c>
      <c r="C209" s="13" t="s">
        <v>372</v>
      </c>
      <c r="D209" s="17">
        <v>64094753</v>
      </c>
      <c r="E209" s="15" t="s">
        <v>373</v>
      </c>
      <c r="F209" s="16" t="s">
        <v>17</v>
      </c>
      <c r="G209" s="13" t="s">
        <v>18</v>
      </c>
      <c r="H209" s="13" t="s">
        <v>357</v>
      </c>
      <c r="I209" s="13" t="s">
        <v>36</v>
      </c>
      <c r="J209" s="13" t="s">
        <v>361</v>
      </c>
      <c r="K209" s="13" t="s">
        <v>22</v>
      </c>
    </row>
    <row r="210" ht="24" spans="1:11">
      <c r="A210" s="13" t="s">
        <v>358</v>
      </c>
      <c r="B210" s="13" t="s">
        <v>359</v>
      </c>
      <c r="C210" s="13" t="s">
        <v>162</v>
      </c>
      <c r="D210" s="17">
        <v>64094753</v>
      </c>
      <c r="E210" s="14" t="s">
        <v>163</v>
      </c>
      <c r="F210" s="16" t="s">
        <v>17</v>
      </c>
      <c r="G210" s="13" t="s">
        <v>18</v>
      </c>
      <c r="H210" s="13" t="s">
        <v>357</v>
      </c>
      <c r="I210" s="13" t="s">
        <v>101</v>
      </c>
      <c r="J210" s="13" t="s">
        <v>361</v>
      </c>
      <c r="K210" s="13" t="s">
        <v>108</v>
      </c>
    </row>
    <row r="211" ht="24" spans="1:11">
      <c r="A211" s="13" t="s">
        <v>358</v>
      </c>
      <c r="B211" s="13" t="s">
        <v>359</v>
      </c>
      <c r="C211" s="13" t="s">
        <v>185</v>
      </c>
      <c r="D211" s="17">
        <v>64094753</v>
      </c>
      <c r="E211" s="14" t="s">
        <v>163</v>
      </c>
      <c r="F211" s="16" t="s">
        <v>17</v>
      </c>
      <c r="G211" s="13" t="s">
        <v>18</v>
      </c>
      <c r="H211" s="13" t="s">
        <v>357</v>
      </c>
      <c r="I211" s="13" t="s">
        <v>101</v>
      </c>
      <c r="J211" s="13" t="s">
        <v>361</v>
      </c>
      <c r="K211" s="13" t="s">
        <v>108</v>
      </c>
    </row>
    <row r="212" ht="133" customHeight="1" spans="1:11">
      <c r="A212" s="13" t="s">
        <v>358</v>
      </c>
      <c r="B212" s="13" t="s">
        <v>359</v>
      </c>
      <c r="C212" s="13" t="s">
        <v>178</v>
      </c>
      <c r="D212" s="17">
        <v>64094753</v>
      </c>
      <c r="E212" s="17" t="str">
        <f>_xlfn.DISPIMG("ID_0D52BD886A6049399406893CB4FBBA4D",1)</f>
        <v>=DISPIMG("ID_0D52BD886A6049399406893CB4FBBA4D",1)</v>
      </c>
      <c r="F212" s="16" t="s">
        <v>17</v>
      </c>
      <c r="G212" s="13" t="s">
        <v>18</v>
      </c>
      <c r="H212" s="13" t="s">
        <v>357</v>
      </c>
      <c r="I212" s="13" t="s">
        <v>26</v>
      </c>
      <c r="J212" s="13" t="s">
        <v>361</v>
      </c>
      <c r="K212" s="13" t="s">
        <v>65</v>
      </c>
    </row>
    <row r="213" spans="1:11">
      <c r="A213" s="13" t="s">
        <v>358</v>
      </c>
      <c r="B213" s="13" t="s">
        <v>359</v>
      </c>
      <c r="C213" s="13" t="s">
        <v>27</v>
      </c>
      <c r="D213" s="17" t="s">
        <v>364</v>
      </c>
      <c r="E213" s="15" t="s">
        <v>16</v>
      </c>
      <c r="F213" s="16" t="s">
        <v>17</v>
      </c>
      <c r="G213" s="13" t="s">
        <v>18</v>
      </c>
      <c r="H213" s="13" t="s">
        <v>357</v>
      </c>
      <c r="I213" s="13" t="s">
        <v>220</v>
      </c>
      <c r="J213" s="13" t="s">
        <v>361</v>
      </c>
      <c r="K213" s="13" t="s">
        <v>22</v>
      </c>
    </row>
    <row r="214" spans="1:11">
      <c r="A214" s="13" t="s">
        <v>358</v>
      </c>
      <c r="B214" s="13" t="s">
        <v>359</v>
      </c>
      <c r="C214" s="13" t="s">
        <v>374</v>
      </c>
      <c r="D214" s="17">
        <v>64094753</v>
      </c>
      <c r="E214" s="15" t="s">
        <v>373</v>
      </c>
      <c r="F214" s="16" t="s">
        <v>17</v>
      </c>
      <c r="G214" s="13" t="s">
        <v>18</v>
      </c>
      <c r="H214" s="13" t="s">
        <v>357</v>
      </c>
      <c r="I214" s="13" t="s">
        <v>31</v>
      </c>
      <c r="J214" s="13" t="s">
        <v>361</v>
      </c>
      <c r="K214" s="13" t="s">
        <v>22</v>
      </c>
    </row>
    <row r="215" ht="24" spans="1:11">
      <c r="A215" s="13" t="s">
        <v>358</v>
      </c>
      <c r="B215" s="13" t="s">
        <v>359</v>
      </c>
      <c r="C215" s="13" t="s">
        <v>168</v>
      </c>
      <c r="D215" s="17">
        <v>64094753</v>
      </c>
      <c r="E215" s="14" t="s">
        <v>163</v>
      </c>
      <c r="F215" s="16" t="s">
        <v>17</v>
      </c>
      <c r="G215" s="13" t="s">
        <v>18</v>
      </c>
      <c r="H215" s="13" t="s">
        <v>357</v>
      </c>
      <c r="I215" s="13" t="s">
        <v>169</v>
      </c>
      <c r="J215" s="13" t="s">
        <v>361</v>
      </c>
      <c r="K215" s="13" t="s">
        <v>108</v>
      </c>
    </row>
    <row r="216" spans="1:11">
      <c r="A216" s="13" t="s">
        <v>375</v>
      </c>
      <c r="B216" s="13" t="s">
        <v>376</v>
      </c>
      <c r="C216" s="13" t="s">
        <v>377</v>
      </c>
      <c r="D216" s="17">
        <v>18156783</v>
      </c>
      <c r="E216" s="18" t="s">
        <v>378</v>
      </c>
      <c r="F216" s="16" t="s">
        <v>17</v>
      </c>
      <c r="G216" s="13" t="s">
        <v>18</v>
      </c>
      <c r="H216" s="13" t="s">
        <v>357</v>
      </c>
      <c r="I216" s="13" t="s">
        <v>379</v>
      </c>
      <c r="J216" s="13" t="s">
        <v>37</v>
      </c>
      <c r="K216" s="13" t="s">
        <v>38</v>
      </c>
    </row>
    <row r="217" spans="1:11">
      <c r="A217" s="13" t="s">
        <v>375</v>
      </c>
      <c r="B217" s="13" t="s">
        <v>376</v>
      </c>
      <c r="C217" s="13" t="s">
        <v>380</v>
      </c>
      <c r="D217" s="17">
        <v>18156783</v>
      </c>
      <c r="E217" s="18" t="s">
        <v>378</v>
      </c>
      <c r="F217" s="16" t="s">
        <v>17</v>
      </c>
      <c r="G217" s="13" t="s">
        <v>18</v>
      </c>
      <c r="H217" s="13" t="s">
        <v>357</v>
      </c>
      <c r="I217" s="13" t="s">
        <v>381</v>
      </c>
      <c r="J217" s="13" t="s">
        <v>37</v>
      </c>
      <c r="K217" s="13" t="s">
        <v>38</v>
      </c>
    </row>
    <row r="218" ht="60" spans="1:11">
      <c r="A218" s="13" t="s">
        <v>382</v>
      </c>
      <c r="B218" s="13" t="s">
        <v>383</v>
      </c>
      <c r="C218" s="13" t="s">
        <v>384</v>
      </c>
      <c r="D218" s="17">
        <v>63488552</v>
      </c>
      <c r="E218" s="17" t="s">
        <v>385</v>
      </c>
      <c r="F218" s="16" t="s">
        <v>17</v>
      </c>
      <c r="G218" s="13" t="s">
        <v>18</v>
      </c>
      <c r="H218" s="13" t="s">
        <v>357</v>
      </c>
      <c r="I218" s="13" t="s">
        <v>118</v>
      </c>
      <c r="J218" s="13" t="s">
        <v>47</v>
      </c>
      <c r="K218" s="13" t="s">
        <v>48</v>
      </c>
    </row>
    <row r="219" ht="36" spans="1:11">
      <c r="A219" s="13" t="s">
        <v>382</v>
      </c>
      <c r="B219" s="13" t="s">
        <v>383</v>
      </c>
      <c r="C219" s="13" t="s">
        <v>386</v>
      </c>
      <c r="D219" s="17">
        <v>60028414</v>
      </c>
      <c r="E219" s="18" t="s">
        <v>387</v>
      </c>
      <c r="F219" s="16" t="s">
        <v>17</v>
      </c>
      <c r="G219" s="13" t="s">
        <v>18</v>
      </c>
      <c r="H219" s="13" t="s">
        <v>357</v>
      </c>
      <c r="I219" s="13" t="s">
        <v>28</v>
      </c>
      <c r="J219" s="13" t="s">
        <v>47</v>
      </c>
      <c r="K219" s="13" t="s">
        <v>388</v>
      </c>
    </row>
    <row r="220" ht="36" spans="1:11">
      <c r="A220" s="13" t="s">
        <v>389</v>
      </c>
      <c r="B220" s="13" t="s">
        <v>383</v>
      </c>
      <c r="C220" s="13" t="s">
        <v>390</v>
      </c>
      <c r="D220" s="17">
        <v>88672579</v>
      </c>
      <c r="E220" s="17" t="s">
        <v>391</v>
      </c>
      <c r="F220" s="16" t="s">
        <v>17</v>
      </c>
      <c r="G220" s="13" t="s">
        <v>18</v>
      </c>
      <c r="H220" s="13" t="s">
        <v>357</v>
      </c>
      <c r="I220" s="13" t="s">
        <v>28</v>
      </c>
      <c r="J220" s="13" t="s">
        <v>47</v>
      </c>
      <c r="K220" s="13" t="s">
        <v>22</v>
      </c>
    </row>
    <row r="221" ht="60" spans="1:11">
      <c r="A221" s="13" t="s">
        <v>382</v>
      </c>
      <c r="B221" s="13" t="s">
        <v>383</v>
      </c>
      <c r="C221" s="13" t="s">
        <v>392</v>
      </c>
      <c r="D221" s="17">
        <v>82873600</v>
      </c>
      <c r="E221" s="18" t="s">
        <v>393</v>
      </c>
      <c r="F221" s="16" t="s">
        <v>17</v>
      </c>
      <c r="G221" s="13" t="s">
        <v>18</v>
      </c>
      <c r="H221" s="13" t="s">
        <v>357</v>
      </c>
      <c r="I221" s="13" t="s">
        <v>28</v>
      </c>
      <c r="J221" s="13" t="s">
        <v>47</v>
      </c>
      <c r="K221" s="13" t="s">
        <v>48</v>
      </c>
    </row>
    <row r="222" ht="36" spans="1:11">
      <c r="A222" s="13" t="s">
        <v>382</v>
      </c>
      <c r="B222" s="13" t="s">
        <v>383</v>
      </c>
      <c r="C222" s="13" t="s">
        <v>394</v>
      </c>
      <c r="D222" s="17">
        <v>40799810</v>
      </c>
      <c r="E222" s="17" t="s">
        <v>395</v>
      </c>
      <c r="F222" s="16" t="s">
        <v>17</v>
      </c>
      <c r="G222" s="13" t="s">
        <v>18</v>
      </c>
      <c r="H222" s="13" t="s">
        <v>357</v>
      </c>
      <c r="I222" s="13" t="s">
        <v>28</v>
      </c>
      <c r="J222" s="13" t="s">
        <v>47</v>
      </c>
      <c r="K222" s="13" t="s">
        <v>41</v>
      </c>
    </row>
    <row r="223" ht="24" spans="1:11">
      <c r="A223" s="13" t="s">
        <v>382</v>
      </c>
      <c r="B223" s="13" t="s">
        <v>383</v>
      </c>
      <c r="C223" s="13" t="s">
        <v>396</v>
      </c>
      <c r="D223" s="17">
        <v>96048584</v>
      </c>
      <c r="E223" s="17" t="s">
        <v>397</v>
      </c>
      <c r="F223" s="16" t="s">
        <v>17</v>
      </c>
      <c r="G223" s="13" t="s">
        <v>18</v>
      </c>
      <c r="H223" s="13" t="s">
        <v>357</v>
      </c>
      <c r="I223" s="13" t="s">
        <v>20</v>
      </c>
      <c r="J223" s="13" t="s">
        <v>47</v>
      </c>
      <c r="K223" s="13" t="s">
        <v>38</v>
      </c>
    </row>
    <row r="224" ht="48" spans="1:11">
      <c r="A224" s="13" t="s">
        <v>398</v>
      </c>
      <c r="B224" s="13" t="s">
        <v>399</v>
      </c>
      <c r="C224" s="13" t="s">
        <v>400</v>
      </c>
      <c r="D224" s="17">
        <v>64146188</v>
      </c>
      <c r="E224" s="18" t="s">
        <v>401</v>
      </c>
      <c r="F224" s="16" t="s">
        <v>17</v>
      </c>
      <c r="G224" s="13" t="s">
        <v>402</v>
      </c>
      <c r="H224" s="13" t="s">
        <v>19</v>
      </c>
      <c r="I224" s="13" t="s">
        <v>24</v>
      </c>
      <c r="J224" s="13" t="s">
        <v>47</v>
      </c>
      <c r="K224" s="13" t="s">
        <v>38</v>
      </c>
    </row>
    <row r="225" ht="60" spans="1:11">
      <c r="A225" s="13" t="s">
        <v>398</v>
      </c>
      <c r="B225" s="13" t="s">
        <v>399</v>
      </c>
      <c r="C225" s="13" t="s">
        <v>403</v>
      </c>
      <c r="D225" s="17">
        <v>92216438</v>
      </c>
      <c r="E225" s="18" t="s">
        <v>401</v>
      </c>
      <c r="F225" s="16" t="s">
        <v>17</v>
      </c>
      <c r="G225" s="13" t="s">
        <v>402</v>
      </c>
      <c r="H225" s="13" t="s">
        <v>19</v>
      </c>
      <c r="I225" s="13" t="s">
        <v>101</v>
      </c>
      <c r="J225" s="13" t="s">
        <v>47</v>
      </c>
      <c r="K225" s="13" t="s">
        <v>38</v>
      </c>
    </row>
    <row r="226" ht="60" spans="1:11">
      <c r="A226" s="13" t="s">
        <v>404</v>
      </c>
      <c r="B226" s="13" t="s">
        <v>405</v>
      </c>
      <c r="C226" s="13" t="s">
        <v>406</v>
      </c>
      <c r="D226" s="17">
        <v>16691042</v>
      </c>
      <c r="E226" s="17" t="s">
        <v>407</v>
      </c>
      <c r="F226" s="16" t="s">
        <v>17</v>
      </c>
      <c r="G226" s="13" t="s">
        <v>402</v>
      </c>
      <c r="H226" s="13" t="s">
        <v>19</v>
      </c>
      <c r="I226" s="13" t="s">
        <v>75</v>
      </c>
      <c r="J226" s="13" t="s">
        <v>47</v>
      </c>
      <c r="K226" s="13" t="s">
        <v>38</v>
      </c>
    </row>
    <row r="227" ht="24" spans="1:11">
      <c r="A227" s="13" t="s">
        <v>408</v>
      </c>
      <c r="B227" s="13" t="s">
        <v>409</v>
      </c>
      <c r="C227" s="13" t="s">
        <v>410</v>
      </c>
      <c r="D227" s="18" t="s">
        <v>411</v>
      </c>
      <c r="E227" s="18" t="s">
        <v>91</v>
      </c>
      <c r="F227" s="16" t="s">
        <v>17</v>
      </c>
      <c r="G227" s="13" t="s">
        <v>402</v>
      </c>
      <c r="H227" s="13" t="s">
        <v>19</v>
      </c>
      <c r="I227" s="13" t="s">
        <v>36</v>
      </c>
      <c r="J227" s="13" t="s">
        <v>47</v>
      </c>
      <c r="K227" s="13" t="s">
        <v>38</v>
      </c>
    </row>
    <row r="228" spans="1:11">
      <c r="A228" s="13" t="s">
        <v>408</v>
      </c>
      <c r="B228" s="13" t="s">
        <v>409</v>
      </c>
      <c r="C228" s="13" t="s">
        <v>380</v>
      </c>
      <c r="D228" s="17">
        <v>40677806</v>
      </c>
      <c r="E228" s="18" t="s">
        <v>378</v>
      </c>
      <c r="F228" s="16" t="s">
        <v>17</v>
      </c>
      <c r="G228" s="13" t="s">
        <v>402</v>
      </c>
      <c r="H228" s="13" t="s">
        <v>19</v>
      </c>
      <c r="I228" s="13" t="s">
        <v>381</v>
      </c>
      <c r="J228" s="13" t="s">
        <v>47</v>
      </c>
      <c r="K228" s="13" t="s">
        <v>38</v>
      </c>
    </row>
    <row r="229" spans="1:11">
      <c r="A229" s="13" t="s">
        <v>408</v>
      </c>
      <c r="B229" s="13" t="s">
        <v>409</v>
      </c>
      <c r="C229" s="13" t="s">
        <v>377</v>
      </c>
      <c r="D229" s="17">
        <v>96955274</v>
      </c>
      <c r="E229" s="18" t="s">
        <v>378</v>
      </c>
      <c r="F229" s="16" t="s">
        <v>17</v>
      </c>
      <c r="G229" s="13" t="s">
        <v>402</v>
      </c>
      <c r="H229" s="13" t="s">
        <v>19</v>
      </c>
      <c r="I229" s="13" t="s">
        <v>379</v>
      </c>
      <c r="J229" s="13" t="s">
        <v>47</v>
      </c>
      <c r="K229" s="13" t="s">
        <v>38</v>
      </c>
    </row>
    <row r="230" spans="1:11">
      <c r="A230" s="13" t="s">
        <v>408</v>
      </c>
      <c r="B230" s="13" t="s">
        <v>409</v>
      </c>
      <c r="C230" s="13" t="s">
        <v>71</v>
      </c>
      <c r="D230" s="17">
        <v>48313500</v>
      </c>
      <c r="E230" s="18" t="s">
        <v>72</v>
      </c>
      <c r="F230" s="16" t="s">
        <v>17</v>
      </c>
      <c r="G230" s="13" t="s">
        <v>402</v>
      </c>
      <c r="H230" s="13" t="s">
        <v>19</v>
      </c>
      <c r="I230" s="13" t="s">
        <v>24</v>
      </c>
      <c r="J230" s="13" t="s">
        <v>47</v>
      </c>
      <c r="K230" s="13" t="s">
        <v>38</v>
      </c>
    </row>
    <row r="231" spans="1:11">
      <c r="A231" s="13" t="s">
        <v>408</v>
      </c>
      <c r="B231" s="13" t="s">
        <v>409</v>
      </c>
      <c r="C231" s="13" t="s">
        <v>73</v>
      </c>
      <c r="D231" s="17">
        <v>47493934</v>
      </c>
      <c r="E231" s="18" t="s">
        <v>72</v>
      </c>
      <c r="F231" s="16" t="s">
        <v>17</v>
      </c>
      <c r="G231" s="13" t="s">
        <v>402</v>
      </c>
      <c r="H231" s="13" t="s">
        <v>19</v>
      </c>
      <c r="I231" s="13" t="s">
        <v>24</v>
      </c>
      <c r="J231" s="13" t="s">
        <v>47</v>
      </c>
      <c r="K231" s="13" t="s">
        <v>38</v>
      </c>
    </row>
    <row r="232" ht="24" spans="1:11">
      <c r="A232" s="13" t="s">
        <v>408</v>
      </c>
      <c r="B232" s="13" t="s">
        <v>409</v>
      </c>
      <c r="C232" s="13" t="s">
        <v>412</v>
      </c>
      <c r="D232" s="17">
        <v>75274131</v>
      </c>
      <c r="E232" s="18" t="s">
        <v>413</v>
      </c>
      <c r="F232" s="16" t="s">
        <v>17</v>
      </c>
      <c r="G232" s="13" t="s">
        <v>402</v>
      </c>
      <c r="H232" s="13" t="s">
        <v>19</v>
      </c>
      <c r="I232" s="13" t="s">
        <v>101</v>
      </c>
      <c r="J232" s="13" t="s">
        <v>47</v>
      </c>
      <c r="K232" s="13" t="s">
        <v>38</v>
      </c>
    </row>
    <row r="233" spans="1:11">
      <c r="A233" s="13" t="s">
        <v>408</v>
      </c>
      <c r="B233" s="13" t="s">
        <v>409</v>
      </c>
      <c r="C233" s="13" t="s">
        <v>76</v>
      </c>
      <c r="D233" s="17">
        <v>35073967</v>
      </c>
      <c r="E233" s="18" t="s">
        <v>72</v>
      </c>
      <c r="F233" s="16" t="s">
        <v>17</v>
      </c>
      <c r="G233" s="13" t="s">
        <v>402</v>
      </c>
      <c r="H233" s="13" t="s">
        <v>19</v>
      </c>
      <c r="I233" s="13" t="s">
        <v>101</v>
      </c>
      <c r="J233" s="13" t="s">
        <v>47</v>
      </c>
      <c r="K233" s="13" t="s">
        <v>38</v>
      </c>
    </row>
    <row r="234" spans="1:11">
      <c r="A234" s="13" t="s">
        <v>408</v>
      </c>
      <c r="B234" s="13" t="s">
        <v>409</v>
      </c>
      <c r="C234" s="13" t="s">
        <v>414</v>
      </c>
      <c r="D234" s="17">
        <v>48848561</v>
      </c>
      <c r="E234" s="18" t="s">
        <v>415</v>
      </c>
      <c r="F234" s="16" t="s">
        <v>17</v>
      </c>
      <c r="G234" s="13" t="s">
        <v>402</v>
      </c>
      <c r="H234" s="13" t="s">
        <v>19</v>
      </c>
      <c r="I234" s="13" t="s">
        <v>379</v>
      </c>
      <c r="J234" s="13" t="s">
        <v>47</v>
      </c>
      <c r="K234" s="13" t="s">
        <v>38</v>
      </c>
    </row>
    <row r="235" spans="1:11">
      <c r="A235" s="13" t="s">
        <v>408</v>
      </c>
      <c r="B235" s="13" t="s">
        <v>409</v>
      </c>
      <c r="C235" s="13" t="s">
        <v>157</v>
      </c>
      <c r="D235" s="17">
        <v>76432689</v>
      </c>
      <c r="E235" s="18" t="s">
        <v>158</v>
      </c>
      <c r="F235" s="16" t="s">
        <v>17</v>
      </c>
      <c r="G235" s="13" t="s">
        <v>402</v>
      </c>
      <c r="H235" s="13" t="s">
        <v>19</v>
      </c>
      <c r="I235" s="13" t="s">
        <v>59</v>
      </c>
      <c r="J235" s="13" t="s">
        <v>47</v>
      </c>
      <c r="K235" s="13" t="s">
        <v>38</v>
      </c>
    </row>
    <row r="236" spans="1:11">
      <c r="A236" s="13" t="s">
        <v>408</v>
      </c>
      <c r="B236" s="13" t="s">
        <v>409</v>
      </c>
      <c r="C236" s="13" t="s">
        <v>416</v>
      </c>
      <c r="D236" s="17">
        <v>51765246</v>
      </c>
      <c r="E236" s="18" t="s">
        <v>415</v>
      </c>
      <c r="F236" s="16" t="s">
        <v>17</v>
      </c>
      <c r="G236" s="13" t="s">
        <v>402</v>
      </c>
      <c r="H236" s="13" t="s">
        <v>19</v>
      </c>
      <c r="I236" s="13" t="s">
        <v>417</v>
      </c>
      <c r="J236" s="13" t="s">
        <v>47</v>
      </c>
      <c r="K236" s="13" t="s">
        <v>38</v>
      </c>
    </row>
    <row r="237" spans="1:11">
      <c r="A237" s="13" t="s">
        <v>408</v>
      </c>
      <c r="B237" s="13" t="s">
        <v>409</v>
      </c>
      <c r="C237" s="13" t="s">
        <v>159</v>
      </c>
      <c r="D237" s="18" t="s">
        <v>418</v>
      </c>
      <c r="E237" s="18" t="s">
        <v>158</v>
      </c>
      <c r="F237" s="16" t="s">
        <v>17</v>
      </c>
      <c r="G237" s="13" t="s">
        <v>402</v>
      </c>
      <c r="H237" s="13" t="s">
        <v>19</v>
      </c>
      <c r="I237" s="13" t="s">
        <v>57</v>
      </c>
      <c r="J237" s="13" t="s">
        <v>47</v>
      </c>
      <c r="K237" s="13" t="s">
        <v>38</v>
      </c>
    </row>
    <row r="238" ht="24" spans="1:11">
      <c r="A238" s="13" t="s">
        <v>149</v>
      </c>
      <c r="B238" s="13" t="s">
        <v>150</v>
      </c>
      <c r="C238" s="13" t="s">
        <v>419</v>
      </c>
      <c r="D238" s="18" t="s">
        <v>152</v>
      </c>
      <c r="E238" s="17" t="s">
        <v>420</v>
      </c>
      <c r="F238" s="16" t="s">
        <v>17</v>
      </c>
      <c r="G238" s="13" t="s">
        <v>402</v>
      </c>
      <c r="H238" s="13" t="s">
        <v>19</v>
      </c>
      <c r="I238" s="13" t="s">
        <v>28</v>
      </c>
      <c r="J238" s="13"/>
      <c r="K238" s="13" t="s">
        <v>65</v>
      </c>
    </row>
    <row r="239" ht="133" customHeight="1" spans="1:11">
      <c r="A239" s="13" t="s">
        <v>421</v>
      </c>
      <c r="B239" s="13" t="s">
        <v>422</v>
      </c>
      <c r="C239" s="13" t="s">
        <v>289</v>
      </c>
      <c r="D239" s="17">
        <v>12826710</v>
      </c>
      <c r="E239" s="17" t="str">
        <f>_xlfn.DISPIMG("ID_414A96D7078C4F3184C7FAF5B6BBD7E6",1)</f>
        <v>=DISPIMG("ID_414A96D7078C4F3184C7FAF5B6BBD7E6",1)</v>
      </c>
      <c r="F239" s="16" t="s">
        <v>17</v>
      </c>
      <c r="G239" s="13" t="s">
        <v>402</v>
      </c>
      <c r="H239" s="13" t="s">
        <v>19</v>
      </c>
      <c r="I239" s="13" t="s">
        <v>94</v>
      </c>
      <c r="J239" s="13" t="s">
        <v>47</v>
      </c>
      <c r="K239" s="13" t="s">
        <v>65</v>
      </c>
    </row>
    <row r="240" spans="1:11">
      <c r="A240" s="13" t="s">
        <v>421</v>
      </c>
      <c r="B240" s="13" t="s">
        <v>422</v>
      </c>
      <c r="C240" s="13" t="s">
        <v>295</v>
      </c>
      <c r="D240" s="17">
        <v>10300475</v>
      </c>
      <c r="E240" s="18" t="s">
        <v>296</v>
      </c>
      <c r="F240" s="16" t="s">
        <v>17</v>
      </c>
      <c r="G240" s="13" t="s">
        <v>402</v>
      </c>
      <c r="H240" s="13" t="s">
        <v>19</v>
      </c>
      <c r="I240" s="13" t="s">
        <v>127</v>
      </c>
      <c r="J240" s="13" t="s">
        <v>47</v>
      </c>
      <c r="K240" s="13" t="s">
        <v>65</v>
      </c>
    </row>
    <row r="241" ht="24" spans="1:11">
      <c r="A241" s="13" t="s">
        <v>423</v>
      </c>
      <c r="B241" s="13" t="s">
        <v>424</v>
      </c>
      <c r="C241" s="13" t="s">
        <v>230</v>
      </c>
      <c r="D241" s="26">
        <v>61935967</v>
      </c>
      <c r="E241" s="15" t="s">
        <v>231</v>
      </c>
      <c r="F241" s="16" t="s">
        <v>17</v>
      </c>
      <c r="G241" s="13" t="s">
        <v>402</v>
      </c>
      <c r="H241" s="13" t="s">
        <v>19</v>
      </c>
      <c r="I241" s="13" t="s">
        <v>31</v>
      </c>
      <c r="J241" s="13" t="s">
        <v>21</v>
      </c>
      <c r="K241" s="13" t="s">
        <v>22</v>
      </c>
    </row>
    <row r="242" ht="24" spans="1:11">
      <c r="A242" s="13" t="s">
        <v>423</v>
      </c>
      <c r="B242" s="13" t="s">
        <v>424</v>
      </c>
      <c r="C242" s="13" t="s">
        <v>236</v>
      </c>
      <c r="D242" s="25">
        <v>92266589</v>
      </c>
      <c r="E242" s="15" t="s">
        <v>231</v>
      </c>
      <c r="F242" s="16" t="s">
        <v>17</v>
      </c>
      <c r="G242" s="13" t="s">
        <v>402</v>
      </c>
      <c r="H242" s="13" t="s">
        <v>19</v>
      </c>
      <c r="I242" s="13" t="s">
        <v>75</v>
      </c>
      <c r="J242" s="13" t="s">
        <v>21</v>
      </c>
      <c r="K242" s="13" t="s">
        <v>22</v>
      </c>
    </row>
    <row r="243" ht="24" spans="1:11">
      <c r="A243" s="13" t="s">
        <v>423</v>
      </c>
      <c r="B243" s="13" t="s">
        <v>424</v>
      </c>
      <c r="C243" s="13" t="s">
        <v>237</v>
      </c>
      <c r="D243" s="25">
        <v>92266589</v>
      </c>
      <c r="E243" s="15" t="s">
        <v>231</v>
      </c>
      <c r="F243" s="16" t="s">
        <v>17</v>
      </c>
      <c r="G243" s="13" t="s">
        <v>402</v>
      </c>
      <c r="H243" s="13" t="s">
        <v>19</v>
      </c>
      <c r="I243" s="13" t="s">
        <v>20</v>
      </c>
      <c r="J243" s="13" t="s">
        <v>21</v>
      </c>
      <c r="K243" s="13" t="s">
        <v>22</v>
      </c>
    </row>
    <row r="244" ht="24" spans="1:11">
      <c r="A244" s="13" t="s">
        <v>423</v>
      </c>
      <c r="B244" s="13" t="s">
        <v>424</v>
      </c>
      <c r="C244" s="13" t="s">
        <v>238</v>
      </c>
      <c r="D244" s="25">
        <v>89999600</v>
      </c>
      <c r="E244" s="15" t="s">
        <v>231</v>
      </c>
      <c r="F244" s="16" t="s">
        <v>17</v>
      </c>
      <c r="G244" s="13" t="s">
        <v>402</v>
      </c>
      <c r="H244" s="13" t="s">
        <v>19</v>
      </c>
      <c r="I244" s="13" t="s">
        <v>24</v>
      </c>
      <c r="J244" s="13" t="s">
        <v>21</v>
      </c>
      <c r="K244" s="13" t="s">
        <v>22</v>
      </c>
    </row>
    <row r="245" ht="24" spans="1:11">
      <c r="A245" s="13" t="s">
        <v>423</v>
      </c>
      <c r="B245" s="13" t="s">
        <v>424</v>
      </c>
      <c r="C245" s="13" t="s">
        <v>233</v>
      </c>
      <c r="D245" s="25">
        <v>89999600</v>
      </c>
      <c r="E245" s="15" t="s">
        <v>231</v>
      </c>
      <c r="F245" s="16" t="s">
        <v>17</v>
      </c>
      <c r="G245" s="13" t="s">
        <v>402</v>
      </c>
      <c r="H245" s="13" t="s">
        <v>19</v>
      </c>
      <c r="I245" s="13" t="s">
        <v>94</v>
      </c>
      <c r="J245" s="13" t="s">
        <v>21</v>
      </c>
      <c r="K245" s="13" t="s">
        <v>22</v>
      </c>
    </row>
    <row r="246" ht="24" spans="1:11">
      <c r="A246" s="13" t="s">
        <v>423</v>
      </c>
      <c r="B246" s="13" t="s">
        <v>424</v>
      </c>
      <c r="C246" s="13" t="s">
        <v>232</v>
      </c>
      <c r="D246" s="26">
        <v>61935967</v>
      </c>
      <c r="E246" s="15" t="s">
        <v>231</v>
      </c>
      <c r="F246" s="16" t="s">
        <v>17</v>
      </c>
      <c r="G246" s="13" t="s">
        <v>402</v>
      </c>
      <c r="H246" s="13" t="s">
        <v>19</v>
      </c>
      <c r="I246" s="13" t="s">
        <v>24</v>
      </c>
      <c r="J246" s="13" t="s">
        <v>21</v>
      </c>
      <c r="K246" s="13" t="s">
        <v>22</v>
      </c>
    </row>
    <row r="247" ht="24" spans="1:11">
      <c r="A247" s="13" t="s">
        <v>423</v>
      </c>
      <c r="B247" s="13" t="s">
        <v>424</v>
      </c>
      <c r="C247" s="13" t="s">
        <v>234</v>
      </c>
      <c r="D247" s="14">
        <v>98142658</v>
      </c>
      <c r="E247" s="15" t="s">
        <v>231</v>
      </c>
      <c r="F247" s="16" t="s">
        <v>17</v>
      </c>
      <c r="G247" s="13" t="s">
        <v>402</v>
      </c>
      <c r="H247" s="13" t="s">
        <v>19</v>
      </c>
      <c r="I247" s="13" t="s">
        <v>36</v>
      </c>
      <c r="J247" s="13" t="s">
        <v>21</v>
      </c>
      <c r="K247" s="13" t="s">
        <v>22</v>
      </c>
    </row>
    <row r="248" ht="24" spans="1:11">
      <c r="A248" s="13" t="s">
        <v>423</v>
      </c>
      <c r="B248" s="13" t="s">
        <v>424</v>
      </c>
      <c r="C248" s="13" t="s">
        <v>235</v>
      </c>
      <c r="D248" s="14">
        <v>98142658</v>
      </c>
      <c r="E248" s="15" t="s">
        <v>231</v>
      </c>
      <c r="F248" s="16" t="s">
        <v>17</v>
      </c>
      <c r="G248" s="13" t="s">
        <v>402</v>
      </c>
      <c r="H248" s="13" t="s">
        <v>19</v>
      </c>
      <c r="I248" s="13" t="s">
        <v>24</v>
      </c>
      <c r="J248" s="13" t="s">
        <v>21</v>
      </c>
      <c r="K248" s="13" t="s">
        <v>22</v>
      </c>
    </row>
    <row r="249" ht="24" spans="1:11">
      <c r="A249" s="13" t="s">
        <v>425</v>
      </c>
      <c r="B249" s="13" t="s">
        <v>426</v>
      </c>
      <c r="C249" s="13" t="s">
        <v>130</v>
      </c>
      <c r="D249" s="14">
        <v>59858234</v>
      </c>
      <c r="E249" s="15" t="s">
        <v>131</v>
      </c>
      <c r="F249" s="16" t="s">
        <v>17</v>
      </c>
      <c r="G249" s="13" t="s">
        <v>402</v>
      </c>
      <c r="H249" s="13" t="s">
        <v>19</v>
      </c>
      <c r="I249" s="13" t="s">
        <v>68</v>
      </c>
      <c r="J249" s="13" t="s">
        <v>21</v>
      </c>
      <c r="K249" s="13" t="s">
        <v>22</v>
      </c>
    </row>
    <row r="250" spans="1:11">
      <c r="A250" s="13" t="s">
        <v>427</v>
      </c>
      <c r="B250" s="13" t="s">
        <v>428</v>
      </c>
      <c r="C250" s="13" t="s">
        <v>134</v>
      </c>
      <c r="D250" s="14">
        <v>88605982</v>
      </c>
      <c r="E250" s="20" t="s">
        <v>135</v>
      </c>
      <c r="F250" s="16" t="s">
        <v>17</v>
      </c>
      <c r="G250" s="13" t="s">
        <v>402</v>
      </c>
      <c r="H250" s="13" t="s">
        <v>19</v>
      </c>
      <c r="I250" s="13" t="s">
        <v>36</v>
      </c>
      <c r="J250" s="13" t="s">
        <v>164</v>
      </c>
      <c r="K250" s="13" t="s">
        <v>108</v>
      </c>
    </row>
    <row r="251" spans="1:11">
      <c r="A251" s="13" t="s">
        <v>427</v>
      </c>
      <c r="B251" s="13" t="s">
        <v>428</v>
      </c>
      <c r="C251" s="13" t="s">
        <v>139</v>
      </c>
      <c r="D251" s="14">
        <v>88605982</v>
      </c>
      <c r="E251" s="20" t="s">
        <v>135</v>
      </c>
      <c r="F251" s="16" t="s">
        <v>17</v>
      </c>
      <c r="G251" s="13" t="s">
        <v>402</v>
      </c>
      <c r="H251" s="13" t="s">
        <v>19</v>
      </c>
      <c r="I251" s="13" t="s">
        <v>36</v>
      </c>
      <c r="J251" s="13" t="s">
        <v>164</v>
      </c>
      <c r="K251" s="13" t="s">
        <v>108</v>
      </c>
    </row>
    <row r="252" spans="1:11">
      <c r="A252" s="13" t="s">
        <v>427</v>
      </c>
      <c r="B252" s="13" t="s">
        <v>428</v>
      </c>
      <c r="C252" s="13" t="s">
        <v>140</v>
      </c>
      <c r="D252" s="14">
        <v>64859697</v>
      </c>
      <c r="E252" s="20" t="s">
        <v>135</v>
      </c>
      <c r="F252" s="16" t="s">
        <v>17</v>
      </c>
      <c r="G252" s="13" t="s">
        <v>402</v>
      </c>
      <c r="H252" s="13" t="s">
        <v>19</v>
      </c>
      <c r="I252" s="13" t="s">
        <v>94</v>
      </c>
      <c r="J252" s="13" t="s">
        <v>164</v>
      </c>
      <c r="K252" s="13" t="s">
        <v>108</v>
      </c>
    </row>
    <row r="253" spans="1:11">
      <c r="A253" s="13" t="s">
        <v>427</v>
      </c>
      <c r="B253" s="13" t="s">
        <v>428</v>
      </c>
      <c r="C253" s="13" t="s">
        <v>138</v>
      </c>
      <c r="D253" s="14">
        <v>64859697</v>
      </c>
      <c r="E253" s="20" t="s">
        <v>137</v>
      </c>
      <c r="F253" s="16" t="s">
        <v>17</v>
      </c>
      <c r="G253" s="13" t="s">
        <v>402</v>
      </c>
      <c r="H253" s="13" t="s">
        <v>19</v>
      </c>
      <c r="I253" s="13" t="s">
        <v>121</v>
      </c>
      <c r="J253" s="13" t="s">
        <v>164</v>
      </c>
      <c r="K253" s="13" t="s">
        <v>108</v>
      </c>
    </row>
    <row r="254" spans="1:11">
      <c r="A254" s="13" t="s">
        <v>427</v>
      </c>
      <c r="B254" s="13" t="s">
        <v>428</v>
      </c>
      <c r="C254" s="13" t="s">
        <v>141</v>
      </c>
      <c r="D254" s="14">
        <v>64859697</v>
      </c>
      <c r="E254" s="20" t="s">
        <v>135</v>
      </c>
      <c r="F254" s="16" t="s">
        <v>17</v>
      </c>
      <c r="G254" s="13" t="s">
        <v>402</v>
      </c>
      <c r="H254" s="13" t="s">
        <v>19</v>
      </c>
      <c r="I254" s="13" t="s">
        <v>20</v>
      </c>
      <c r="J254" s="13" t="s">
        <v>164</v>
      </c>
      <c r="K254" s="13" t="s">
        <v>108</v>
      </c>
    </row>
    <row r="255" spans="1:11">
      <c r="A255" s="13" t="s">
        <v>429</v>
      </c>
      <c r="B255" s="13" t="s">
        <v>430</v>
      </c>
      <c r="C255" s="13" t="s">
        <v>125</v>
      </c>
      <c r="D255" s="19">
        <v>97492201</v>
      </c>
      <c r="E255" s="17" t="s">
        <v>126</v>
      </c>
      <c r="F255" s="16" t="s">
        <v>17</v>
      </c>
      <c r="G255" s="13" t="s">
        <v>402</v>
      </c>
      <c r="H255" s="13" t="s">
        <v>19</v>
      </c>
      <c r="I255" s="13" t="s">
        <v>127</v>
      </c>
      <c r="J255" s="13" t="s">
        <v>47</v>
      </c>
      <c r="K255" s="13" t="s">
        <v>65</v>
      </c>
    </row>
    <row r="256" spans="1:11">
      <c r="A256" s="13" t="s">
        <v>429</v>
      </c>
      <c r="B256" s="13" t="s">
        <v>430</v>
      </c>
      <c r="C256" s="13" t="s">
        <v>116</v>
      </c>
      <c r="D256" s="19">
        <v>97492201</v>
      </c>
      <c r="E256" s="17" t="s">
        <v>117</v>
      </c>
      <c r="F256" s="16" t="s">
        <v>17</v>
      </c>
      <c r="G256" s="13" t="s">
        <v>402</v>
      </c>
      <c r="H256" s="13" t="s">
        <v>19</v>
      </c>
      <c r="I256" s="13" t="s">
        <v>118</v>
      </c>
      <c r="J256" s="13" t="s">
        <v>47</v>
      </c>
      <c r="K256" s="13" t="s">
        <v>65</v>
      </c>
    </row>
    <row r="257" spans="1:11">
      <c r="A257" s="13" t="s">
        <v>431</v>
      </c>
      <c r="B257" s="13" t="s">
        <v>432</v>
      </c>
      <c r="C257" s="13" t="s">
        <v>84</v>
      </c>
      <c r="D257" s="19">
        <v>84314062</v>
      </c>
      <c r="E257" s="17" t="s">
        <v>433</v>
      </c>
      <c r="F257" s="16" t="s">
        <v>17</v>
      </c>
      <c r="G257" s="13" t="s">
        <v>402</v>
      </c>
      <c r="H257" s="13" t="s">
        <v>19</v>
      </c>
      <c r="I257" s="13" t="s">
        <v>81</v>
      </c>
      <c r="J257" s="13" t="s">
        <v>47</v>
      </c>
      <c r="K257" s="13" t="s">
        <v>65</v>
      </c>
    </row>
    <row r="258" spans="1:11">
      <c r="A258" s="13" t="s">
        <v>431</v>
      </c>
      <c r="B258" s="13" t="s">
        <v>432</v>
      </c>
      <c r="C258" s="13" t="s">
        <v>298</v>
      </c>
      <c r="D258" s="19">
        <v>84314062</v>
      </c>
      <c r="E258" s="17" t="s">
        <v>434</v>
      </c>
      <c r="F258" s="16" t="s">
        <v>17</v>
      </c>
      <c r="G258" s="13" t="s">
        <v>402</v>
      </c>
      <c r="H258" s="13" t="s">
        <v>19</v>
      </c>
      <c r="I258" s="13" t="s">
        <v>207</v>
      </c>
      <c r="J258" s="13" t="s">
        <v>47</v>
      </c>
      <c r="K258" s="13" t="s">
        <v>65</v>
      </c>
    </row>
    <row r="259" spans="1:11">
      <c r="A259" s="13" t="s">
        <v>435</v>
      </c>
      <c r="B259" s="13" t="s">
        <v>436</v>
      </c>
      <c r="C259" s="13" t="s">
        <v>55</v>
      </c>
      <c r="D259" s="17">
        <v>97268980</v>
      </c>
      <c r="E259" s="17" t="s">
        <v>56</v>
      </c>
      <c r="F259" s="16" t="s">
        <v>17</v>
      </c>
      <c r="G259" s="13" t="s">
        <v>402</v>
      </c>
      <c r="H259" s="13" t="s">
        <v>19</v>
      </c>
      <c r="I259" s="13" t="s">
        <v>57</v>
      </c>
      <c r="J259" s="13" t="s">
        <v>47</v>
      </c>
      <c r="K259" s="13" t="s">
        <v>38</v>
      </c>
    </row>
    <row r="260" spans="1:11">
      <c r="A260" s="13" t="s">
        <v>435</v>
      </c>
      <c r="B260" s="13" t="s">
        <v>436</v>
      </c>
      <c r="C260" s="13" t="s">
        <v>58</v>
      </c>
      <c r="D260" s="17">
        <v>24203489</v>
      </c>
      <c r="E260" s="17" t="s">
        <v>56</v>
      </c>
      <c r="F260" s="16" t="s">
        <v>17</v>
      </c>
      <c r="G260" s="13" t="s">
        <v>402</v>
      </c>
      <c r="H260" s="13" t="s">
        <v>19</v>
      </c>
      <c r="I260" s="13" t="s">
        <v>59</v>
      </c>
      <c r="J260" s="13" t="s">
        <v>47</v>
      </c>
      <c r="K260" s="13" t="s">
        <v>38</v>
      </c>
    </row>
    <row r="261" spans="1:11">
      <c r="A261" s="13" t="s">
        <v>437</v>
      </c>
      <c r="B261" s="13" t="s">
        <v>438</v>
      </c>
      <c r="C261" s="13" t="s">
        <v>346</v>
      </c>
      <c r="D261" s="17">
        <v>81651053</v>
      </c>
      <c r="E261" s="18" t="s">
        <v>347</v>
      </c>
      <c r="F261" s="16" t="s">
        <v>17</v>
      </c>
      <c r="G261" s="13" t="s">
        <v>402</v>
      </c>
      <c r="H261" s="13" t="s">
        <v>19</v>
      </c>
      <c r="I261" s="13" t="s">
        <v>94</v>
      </c>
      <c r="J261" s="13" t="s">
        <v>47</v>
      </c>
      <c r="K261" s="13" t="s">
        <v>38</v>
      </c>
    </row>
    <row r="262" spans="1:11">
      <c r="A262" s="13" t="s">
        <v>437</v>
      </c>
      <c r="B262" s="13" t="s">
        <v>438</v>
      </c>
      <c r="C262" s="13" t="s">
        <v>351</v>
      </c>
      <c r="D262" s="17">
        <v>57130382</v>
      </c>
      <c r="E262" s="18" t="s">
        <v>347</v>
      </c>
      <c r="F262" s="16" t="s">
        <v>17</v>
      </c>
      <c r="G262" s="13" t="s">
        <v>402</v>
      </c>
      <c r="H262" s="13" t="s">
        <v>19</v>
      </c>
      <c r="I262" s="13" t="s">
        <v>31</v>
      </c>
      <c r="J262" s="13" t="s">
        <v>47</v>
      </c>
      <c r="K262" s="13" t="s">
        <v>38</v>
      </c>
    </row>
    <row r="263" spans="1:11">
      <c r="A263" s="13" t="s">
        <v>437</v>
      </c>
      <c r="B263" s="13" t="s">
        <v>438</v>
      </c>
      <c r="C263" s="13" t="s">
        <v>348</v>
      </c>
      <c r="D263" s="17">
        <v>36698578</v>
      </c>
      <c r="E263" s="18" t="s">
        <v>347</v>
      </c>
      <c r="F263" s="16" t="s">
        <v>17</v>
      </c>
      <c r="G263" s="13" t="s">
        <v>402</v>
      </c>
      <c r="H263" s="13" t="s">
        <v>19</v>
      </c>
      <c r="I263" s="13" t="s">
        <v>26</v>
      </c>
      <c r="J263" s="13" t="s">
        <v>47</v>
      </c>
      <c r="K263" s="13" t="s">
        <v>38</v>
      </c>
    </row>
    <row r="264" spans="1:11">
      <c r="A264" s="13" t="s">
        <v>437</v>
      </c>
      <c r="B264" s="13" t="s">
        <v>438</v>
      </c>
      <c r="C264" s="13" t="s">
        <v>349</v>
      </c>
      <c r="D264" s="17">
        <v>92176386</v>
      </c>
      <c r="E264" s="18" t="s">
        <v>347</v>
      </c>
      <c r="F264" s="16" t="s">
        <v>17</v>
      </c>
      <c r="G264" s="13" t="s">
        <v>402</v>
      </c>
      <c r="H264" s="13" t="s">
        <v>19</v>
      </c>
      <c r="I264" s="13" t="s">
        <v>28</v>
      </c>
      <c r="J264" s="13" t="s">
        <v>47</v>
      </c>
      <c r="K264" s="13" t="s">
        <v>38</v>
      </c>
    </row>
    <row r="265" spans="1:11">
      <c r="A265" s="13" t="s">
        <v>437</v>
      </c>
      <c r="B265" s="13" t="s">
        <v>438</v>
      </c>
      <c r="C265" s="13" t="s">
        <v>350</v>
      </c>
      <c r="D265" s="17">
        <v>12135359</v>
      </c>
      <c r="E265" s="18" t="s">
        <v>347</v>
      </c>
      <c r="F265" s="16" t="s">
        <v>17</v>
      </c>
      <c r="G265" s="13" t="s">
        <v>402</v>
      </c>
      <c r="H265" s="13" t="s">
        <v>19</v>
      </c>
      <c r="I265" s="13" t="s">
        <v>31</v>
      </c>
      <c r="J265" s="13" t="s">
        <v>47</v>
      </c>
      <c r="K265" s="13" t="s">
        <v>38</v>
      </c>
    </row>
    <row r="266" ht="24" spans="1:11">
      <c r="A266" s="13" t="s">
        <v>439</v>
      </c>
      <c r="B266" s="13" t="s">
        <v>440</v>
      </c>
      <c r="C266" s="13" t="s">
        <v>286</v>
      </c>
      <c r="D266" s="17">
        <v>79827951</v>
      </c>
      <c r="E266" s="20" t="s">
        <v>441</v>
      </c>
      <c r="F266" s="16" t="s">
        <v>17</v>
      </c>
      <c r="G266" s="13" t="s">
        <v>402</v>
      </c>
      <c r="H266" s="13" t="s">
        <v>148</v>
      </c>
      <c r="I266" s="13" t="s">
        <v>94</v>
      </c>
      <c r="J266" s="13" t="s">
        <v>361</v>
      </c>
      <c r="K266" s="13" t="s">
        <v>108</v>
      </c>
    </row>
    <row r="267" ht="24" spans="1:11">
      <c r="A267" s="13" t="s">
        <v>439</v>
      </c>
      <c r="B267" s="13" t="s">
        <v>440</v>
      </c>
      <c r="C267" s="13" t="s">
        <v>276</v>
      </c>
      <c r="D267" s="17">
        <v>79827951</v>
      </c>
      <c r="E267" s="20" t="s">
        <v>442</v>
      </c>
      <c r="F267" s="16" t="s">
        <v>17</v>
      </c>
      <c r="G267" s="13" t="s">
        <v>402</v>
      </c>
      <c r="H267" s="13" t="s">
        <v>148</v>
      </c>
      <c r="I267" s="13" t="s">
        <v>75</v>
      </c>
      <c r="J267" s="13" t="s">
        <v>361</v>
      </c>
      <c r="K267" s="13" t="s">
        <v>108</v>
      </c>
    </row>
    <row r="268" spans="1:11">
      <c r="A268" s="13" t="s">
        <v>439</v>
      </c>
      <c r="B268" s="13" t="s">
        <v>440</v>
      </c>
      <c r="C268" s="13" t="s">
        <v>324</v>
      </c>
      <c r="D268" s="17">
        <v>11374380</v>
      </c>
      <c r="E268" s="20" t="s">
        <v>322</v>
      </c>
      <c r="F268" s="16" t="s">
        <v>17</v>
      </c>
      <c r="G268" s="13" t="s">
        <v>402</v>
      </c>
      <c r="H268" s="13" t="s">
        <v>148</v>
      </c>
      <c r="I268" s="13" t="s">
        <v>118</v>
      </c>
      <c r="J268" s="13" t="s">
        <v>361</v>
      </c>
      <c r="K268" s="13" t="s">
        <v>108</v>
      </c>
    </row>
    <row r="269" spans="1:11">
      <c r="A269" s="13" t="s">
        <v>439</v>
      </c>
      <c r="B269" s="13" t="s">
        <v>440</v>
      </c>
      <c r="C269" s="13" t="s">
        <v>443</v>
      </c>
      <c r="D269" s="17">
        <v>11374380</v>
      </c>
      <c r="E269" s="20" t="s">
        <v>322</v>
      </c>
      <c r="F269" s="16" t="s">
        <v>17</v>
      </c>
      <c r="G269" s="13" t="s">
        <v>402</v>
      </c>
      <c r="H269" s="13" t="s">
        <v>148</v>
      </c>
      <c r="I269" s="13" t="s">
        <v>81</v>
      </c>
      <c r="J269" s="13" t="s">
        <v>361</v>
      </c>
      <c r="K269" s="13" t="s">
        <v>108</v>
      </c>
    </row>
    <row r="270" ht="24" spans="1:11">
      <c r="A270" s="13" t="s">
        <v>439</v>
      </c>
      <c r="B270" s="13" t="s">
        <v>440</v>
      </c>
      <c r="C270" s="13" t="s">
        <v>280</v>
      </c>
      <c r="D270" s="17">
        <v>77993635</v>
      </c>
      <c r="E270" s="20" t="s">
        <v>444</v>
      </c>
      <c r="F270" s="16" t="s">
        <v>17</v>
      </c>
      <c r="G270" s="13" t="s">
        <v>402</v>
      </c>
      <c r="H270" s="13" t="s">
        <v>148</v>
      </c>
      <c r="I270" s="13" t="s">
        <v>26</v>
      </c>
      <c r="J270" s="13" t="s">
        <v>361</v>
      </c>
      <c r="K270" s="13" t="s">
        <v>108</v>
      </c>
    </row>
    <row r="271" ht="24" spans="1:11">
      <c r="A271" s="13" t="s">
        <v>439</v>
      </c>
      <c r="B271" s="13" t="s">
        <v>440</v>
      </c>
      <c r="C271" s="13" t="s">
        <v>278</v>
      </c>
      <c r="D271" s="17">
        <v>43408093</v>
      </c>
      <c r="E271" s="20" t="s">
        <v>445</v>
      </c>
      <c r="F271" s="16" t="s">
        <v>17</v>
      </c>
      <c r="G271" s="13" t="s">
        <v>402</v>
      </c>
      <c r="H271" s="13" t="s">
        <v>148</v>
      </c>
      <c r="I271" s="13" t="s">
        <v>20</v>
      </c>
      <c r="J271" s="13" t="s">
        <v>361</v>
      </c>
      <c r="K271" s="13" t="s">
        <v>108</v>
      </c>
    </row>
    <row r="272" spans="1:11">
      <c r="A272" s="13" t="s">
        <v>439</v>
      </c>
      <c r="B272" s="13" t="s">
        <v>440</v>
      </c>
      <c r="C272" s="13" t="s">
        <v>255</v>
      </c>
      <c r="D272" s="17">
        <v>43408093</v>
      </c>
      <c r="E272" s="20" t="s">
        <v>253</v>
      </c>
      <c r="F272" s="16" t="s">
        <v>17</v>
      </c>
      <c r="G272" s="13" t="s">
        <v>402</v>
      </c>
      <c r="H272" s="13" t="s">
        <v>148</v>
      </c>
      <c r="I272" s="13" t="s">
        <v>121</v>
      </c>
      <c r="J272" s="13" t="s">
        <v>361</v>
      </c>
      <c r="K272" s="13" t="s">
        <v>108</v>
      </c>
    </row>
    <row r="273" ht="24" spans="1:11">
      <c r="A273" s="13" t="s">
        <v>439</v>
      </c>
      <c r="B273" s="13" t="s">
        <v>440</v>
      </c>
      <c r="C273" s="13" t="s">
        <v>249</v>
      </c>
      <c r="D273" s="17">
        <v>23577323</v>
      </c>
      <c r="E273" s="17" t="s">
        <v>243</v>
      </c>
      <c r="F273" s="16" t="s">
        <v>17</v>
      </c>
      <c r="G273" s="13" t="s">
        <v>402</v>
      </c>
      <c r="H273" s="13" t="s">
        <v>148</v>
      </c>
      <c r="I273" s="13" t="s">
        <v>75</v>
      </c>
      <c r="J273" s="13" t="s">
        <v>361</v>
      </c>
      <c r="K273" s="13" t="s">
        <v>65</v>
      </c>
    </row>
    <row r="274" spans="1:11">
      <c r="A274" s="13" t="s">
        <v>439</v>
      </c>
      <c r="B274" s="13" t="s">
        <v>440</v>
      </c>
      <c r="C274" s="13" t="s">
        <v>141</v>
      </c>
      <c r="D274" s="17">
        <v>90119096</v>
      </c>
      <c r="E274" s="20" t="s">
        <v>135</v>
      </c>
      <c r="F274" s="16" t="s">
        <v>17</v>
      </c>
      <c r="G274" s="13" t="s">
        <v>402</v>
      </c>
      <c r="H274" s="13" t="s">
        <v>148</v>
      </c>
      <c r="I274" s="13" t="s">
        <v>20</v>
      </c>
      <c r="J274" s="13" t="s">
        <v>361</v>
      </c>
      <c r="K274" s="13" t="s">
        <v>108</v>
      </c>
    </row>
    <row r="275" spans="1:11">
      <c r="A275" s="13" t="s">
        <v>439</v>
      </c>
      <c r="B275" s="13" t="s">
        <v>440</v>
      </c>
      <c r="C275" s="13" t="s">
        <v>139</v>
      </c>
      <c r="D275" s="17">
        <v>90119096</v>
      </c>
      <c r="E275" s="20" t="s">
        <v>135</v>
      </c>
      <c r="F275" s="16" t="s">
        <v>17</v>
      </c>
      <c r="G275" s="13" t="s">
        <v>402</v>
      </c>
      <c r="H275" s="13" t="s">
        <v>148</v>
      </c>
      <c r="I275" s="13" t="s">
        <v>36</v>
      </c>
      <c r="J275" s="13" t="s">
        <v>361</v>
      </c>
      <c r="K275" s="13" t="s">
        <v>108</v>
      </c>
    </row>
    <row r="276" spans="1:11">
      <c r="A276" s="13" t="s">
        <v>439</v>
      </c>
      <c r="B276" s="13" t="s">
        <v>440</v>
      </c>
      <c r="C276" s="13" t="s">
        <v>134</v>
      </c>
      <c r="D276" s="17">
        <v>77170238</v>
      </c>
      <c r="E276" s="20" t="s">
        <v>135</v>
      </c>
      <c r="F276" s="16" t="s">
        <v>17</v>
      </c>
      <c r="G276" s="13" t="s">
        <v>402</v>
      </c>
      <c r="H276" s="13" t="s">
        <v>148</v>
      </c>
      <c r="I276" s="13" t="s">
        <v>36</v>
      </c>
      <c r="J276" s="13" t="s">
        <v>361</v>
      </c>
      <c r="K276" s="13" t="s">
        <v>108</v>
      </c>
    </row>
    <row r="277" ht="24" spans="1:11">
      <c r="A277" s="13" t="s">
        <v>439</v>
      </c>
      <c r="B277" s="13" t="s">
        <v>440</v>
      </c>
      <c r="C277" s="13" t="s">
        <v>248</v>
      </c>
      <c r="D277" s="17">
        <v>27691648</v>
      </c>
      <c r="E277" s="17" t="s">
        <v>243</v>
      </c>
      <c r="F277" s="16" t="s">
        <v>17</v>
      </c>
      <c r="G277" s="13" t="s">
        <v>402</v>
      </c>
      <c r="H277" s="13" t="s">
        <v>148</v>
      </c>
      <c r="I277" s="13" t="s">
        <v>31</v>
      </c>
      <c r="J277" s="13" t="s">
        <v>361</v>
      </c>
      <c r="K277" s="13" t="s">
        <v>65</v>
      </c>
    </row>
    <row r="278" ht="24" spans="1:11">
      <c r="A278" s="13" t="s">
        <v>439</v>
      </c>
      <c r="B278" s="13" t="s">
        <v>440</v>
      </c>
      <c r="C278" s="13" t="s">
        <v>446</v>
      </c>
      <c r="D278" s="17">
        <v>23577323</v>
      </c>
      <c r="E278" s="17" t="s">
        <v>243</v>
      </c>
      <c r="F278" s="16" t="s">
        <v>17</v>
      </c>
      <c r="G278" s="13" t="s">
        <v>402</v>
      </c>
      <c r="H278" s="13" t="s">
        <v>148</v>
      </c>
      <c r="I278" s="13" t="s">
        <v>31</v>
      </c>
      <c r="J278" s="13" t="s">
        <v>361</v>
      </c>
      <c r="K278" s="13" t="s">
        <v>65</v>
      </c>
    </row>
    <row r="279" ht="24" spans="1:11">
      <c r="A279" s="13" t="s">
        <v>439</v>
      </c>
      <c r="B279" s="13" t="s">
        <v>440</v>
      </c>
      <c r="C279" s="13" t="s">
        <v>242</v>
      </c>
      <c r="D279" s="17">
        <v>94797817</v>
      </c>
      <c r="E279" s="17" t="s">
        <v>243</v>
      </c>
      <c r="F279" s="16" t="s">
        <v>17</v>
      </c>
      <c r="G279" s="13" t="s">
        <v>402</v>
      </c>
      <c r="H279" s="13" t="s">
        <v>148</v>
      </c>
      <c r="I279" s="13" t="s">
        <v>26</v>
      </c>
      <c r="J279" s="13" t="s">
        <v>361</v>
      </c>
      <c r="K279" s="13" t="s">
        <v>65</v>
      </c>
    </row>
    <row r="280" ht="24" spans="1:11">
      <c r="A280" s="13" t="s">
        <v>439</v>
      </c>
      <c r="B280" s="13" t="s">
        <v>440</v>
      </c>
      <c r="C280" s="13" t="s">
        <v>284</v>
      </c>
      <c r="D280" s="17">
        <v>77993635</v>
      </c>
      <c r="E280" s="20" t="s">
        <v>447</v>
      </c>
      <c r="F280" s="16" t="s">
        <v>17</v>
      </c>
      <c r="G280" s="13" t="s">
        <v>402</v>
      </c>
      <c r="H280" s="13" t="s">
        <v>148</v>
      </c>
      <c r="I280" s="13" t="s">
        <v>26</v>
      </c>
      <c r="J280" s="13" t="s">
        <v>361</v>
      </c>
      <c r="K280" s="13" t="s">
        <v>108</v>
      </c>
    </row>
    <row r="281" spans="1:11">
      <c r="A281" s="13" t="s">
        <v>439</v>
      </c>
      <c r="B281" s="13" t="s">
        <v>440</v>
      </c>
      <c r="C281" s="13" t="s">
        <v>448</v>
      </c>
      <c r="D281" s="17">
        <v>72668518</v>
      </c>
      <c r="E281" s="20" t="s">
        <v>449</v>
      </c>
      <c r="F281" s="16" t="s">
        <v>17</v>
      </c>
      <c r="G281" s="13" t="s">
        <v>402</v>
      </c>
      <c r="H281" s="13" t="s">
        <v>148</v>
      </c>
      <c r="I281" s="13" t="s">
        <v>31</v>
      </c>
      <c r="J281" s="13" t="s">
        <v>361</v>
      </c>
      <c r="K281" s="13" t="s">
        <v>108</v>
      </c>
    </row>
    <row r="282" spans="1:11">
      <c r="A282" s="13" t="s">
        <v>439</v>
      </c>
      <c r="B282" s="13" t="s">
        <v>440</v>
      </c>
      <c r="C282" s="13" t="s">
        <v>450</v>
      </c>
      <c r="D282" s="17">
        <v>81471140</v>
      </c>
      <c r="E282" s="20" t="s">
        <v>449</v>
      </c>
      <c r="F282" s="16" t="s">
        <v>17</v>
      </c>
      <c r="G282" s="13" t="s">
        <v>402</v>
      </c>
      <c r="H282" s="13" t="s">
        <v>148</v>
      </c>
      <c r="I282" s="13" t="s">
        <v>36</v>
      </c>
      <c r="J282" s="13" t="s">
        <v>361</v>
      </c>
      <c r="K282" s="13" t="s">
        <v>108</v>
      </c>
    </row>
    <row r="283" ht="24" spans="1:11">
      <c r="A283" s="13" t="s">
        <v>439</v>
      </c>
      <c r="B283" s="13" t="s">
        <v>440</v>
      </c>
      <c r="C283" s="13" t="s">
        <v>247</v>
      </c>
      <c r="D283" s="17">
        <v>27691648</v>
      </c>
      <c r="E283" s="17" t="s">
        <v>243</v>
      </c>
      <c r="F283" s="16" t="s">
        <v>17</v>
      </c>
      <c r="G283" s="13" t="s">
        <v>402</v>
      </c>
      <c r="H283" s="13" t="s">
        <v>148</v>
      </c>
      <c r="I283" s="13" t="s">
        <v>28</v>
      </c>
      <c r="J283" s="13" t="s">
        <v>361</v>
      </c>
      <c r="K283" s="13" t="s">
        <v>65</v>
      </c>
    </row>
    <row r="284" spans="1:11">
      <c r="A284" s="13" t="s">
        <v>439</v>
      </c>
      <c r="B284" s="13" t="s">
        <v>440</v>
      </c>
      <c r="C284" s="13" t="s">
        <v>451</v>
      </c>
      <c r="D284" s="17">
        <v>81471140</v>
      </c>
      <c r="E284" s="20" t="s">
        <v>449</v>
      </c>
      <c r="F284" s="16" t="s">
        <v>17</v>
      </c>
      <c r="G284" s="13" t="s">
        <v>402</v>
      </c>
      <c r="H284" s="13" t="s">
        <v>148</v>
      </c>
      <c r="I284" s="13" t="s">
        <v>31</v>
      </c>
      <c r="J284" s="13" t="s">
        <v>361</v>
      </c>
      <c r="K284" s="13" t="s">
        <v>108</v>
      </c>
    </row>
    <row r="285" spans="1:11">
      <c r="A285" s="13" t="s">
        <v>439</v>
      </c>
      <c r="B285" s="13" t="s">
        <v>440</v>
      </c>
      <c r="C285" s="13" t="s">
        <v>452</v>
      </c>
      <c r="D285" s="17">
        <v>77170238</v>
      </c>
      <c r="E285" s="20" t="s">
        <v>322</v>
      </c>
      <c r="F285" s="16" t="s">
        <v>17</v>
      </c>
      <c r="G285" s="13" t="s">
        <v>402</v>
      </c>
      <c r="H285" s="13" t="s">
        <v>148</v>
      </c>
      <c r="I285" s="13" t="s">
        <v>118</v>
      </c>
      <c r="J285" s="13" t="s">
        <v>361</v>
      </c>
      <c r="K285" s="13" t="s">
        <v>108</v>
      </c>
    </row>
    <row r="286" ht="36" spans="1:11">
      <c r="A286" s="13" t="s">
        <v>439</v>
      </c>
      <c r="B286" s="13" t="s">
        <v>440</v>
      </c>
      <c r="C286" s="13" t="s">
        <v>453</v>
      </c>
      <c r="D286" s="17">
        <v>77170238</v>
      </c>
      <c r="E286" s="20" t="s">
        <v>454</v>
      </c>
      <c r="F286" s="16" t="s">
        <v>17</v>
      </c>
      <c r="G286" s="13" t="s">
        <v>402</v>
      </c>
      <c r="H286" s="13" t="s">
        <v>148</v>
      </c>
      <c r="I286" s="13" t="s">
        <v>31</v>
      </c>
      <c r="J286" s="13" t="s">
        <v>361</v>
      </c>
      <c r="K286" s="13" t="s">
        <v>108</v>
      </c>
    </row>
    <row r="287" ht="24" spans="1:11">
      <c r="A287" s="13" t="s">
        <v>439</v>
      </c>
      <c r="B287" s="13" t="s">
        <v>440</v>
      </c>
      <c r="C287" s="13" t="s">
        <v>290</v>
      </c>
      <c r="D287" s="17">
        <v>43408093</v>
      </c>
      <c r="E287" s="20" t="s">
        <v>455</v>
      </c>
      <c r="F287" s="16" t="s">
        <v>17</v>
      </c>
      <c r="G287" s="13" t="s">
        <v>402</v>
      </c>
      <c r="H287" s="13" t="s">
        <v>148</v>
      </c>
      <c r="I287" s="13" t="s">
        <v>36</v>
      </c>
      <c r="J287" s="13" t="s">
        <v>361</v>
      </c>
      <c r="K287" s="13" t="s">
        <v>108</v>
      </c>
    </row>
    <row r="288" ht="36" spans="1:11">
      <c r="A288" s="13" t="s">
        <v>439</v>
      </c>
      <c r="B288" s="13" t="s">
        <v>440</v>
      </c>
      <c r="C288" s="13" t="s">
        <v>456</v>
      </c>
      <c r="D288" s="17">
        <v>36941863</v>
      </c>
      <c r="E288" s="20" t="s">
        <v>457</v>
      </c>
      <c r="F288" s="16" t="s">
        <v>17</v>
      </c>
      <c r="G288" s="13" t="s">
        <v>402</v>
      </c>
      <c r="H288" s="13" t="s">
        <v>148</v>
      </c>
      <c r="I288" s="13" t="s">
        <v>94</v>
      </c>
      <c r="J288" s="13" t="s">
        <v>361</v>
      </c>
      <c r="K288" s="13" t="s">
        <v>108</v>
      </c>
    </row>
    <row r="289" ht="24" spans="1:11">
      <c r="A289" s="13" t="s">
        <v>439</v>
      </c>
      <c r="B289" s="13" t="s">
        <v>440</v>
      </c>
      <c r="C289" s="13" t="s">
        <v>246</v>
      </c>
      <c r="D289" s="17">
        <v>94797817</v>
      </c>
      <c r="E289" s="17" t="s">
        <v>243</v>
      </c>
      <c r="F289" s="16" t="s">
        <v>17</v>
      </c>
      <c r="G289" s="13" t="s">
        <v>402</v>
      </c>
      <c r="H289" s="13" t="s">
        <v>148</v>
      </c>
      <c r="I289" s="13" t="s">
        <v>94</v>
      </c>
      <c r="J289" s="13" t="s">
        <v>361</v>
      </c>
      <c r="K289" s="13" t="s">
        <v>65</v>
      </c>
    </row>
    <row r="290" spans="1:11">
      <c r="A290" s="13" t="s">
        <v>439</v>
      </c>
      <c r="B290" s="13" t="s">
        <v>440</v>
      </c>
      <c r="C290" s="13" t="s">
        <v>140</v>
      </c>
      <c r="D290" s="17">
        <v>90119096</v>
      </c>
      <c r="E290" s="20" t="s">
        <v>135</v>
      </c>
      <c r="F290" s="16" t="s">
        <v>17</v>
      </c>
      <c r="G290" s="13" t="s">
        <v>402</v>
      </c>
      <c r="H290" s="13" t="s">
        <v>148</v>
      </c>
      <c r="I290" s="13" t="s">
        <v>94</v>
      </c>
      <c r="J290" s="13" t="s">
        <v>361</v>
      </c>
      <c r="K290" s="13" t="s">
        <v>108</v>
      </c>
    </row>
    <row r="291" spans="1:11">
      <c r="A291" s="13" t="s">
        <v>439</v>
      </c>
      <c r="B291" s="13" t="s">
        <v>440</v>
      </c>
      <c r="C291" s="13" t="s">
        <v>458</v>
      </c>
      <c r="D291" s="17">
        <v>51934773</v>
      </c>
      <c r="E291" s="20" t="s">
        <v>322</v>
      </c>
      <c r="F291" s="16" t="s">
        <v>17</v>
      </c>
      <c r="G291" s="13" t="s">
        <v>402</v>
      </c>
      <c r="H291" s="13" t="s">
        <v>148</v>
      </c>
      <c r="I291" s="13" t="s">
        <v>26</v>
      </c>
      <c r="J291" s="13" t="s">
        <v>361</v>
      </c>
      <c r="K291" s="13" t="s">
        <v>108</v>
      </c>
    </row>
    <row r="292" ht="24" spans="1:11">
      <c r="A292" s="13" t="s">
        <v>439</v>
      </c>
      <c r="B292" s="13" t="s">
        <v>440</v>
      </c>
      <c r="C292" s="13" t="s">
        <v>300</v>
      </c>
      <c r="D292" s="17">
        <v>36941863</v>
      </c>
      <c r="E292" s="20" t="s">
        <v>459</v>
      </c>
      <c r="F292" s="16" t="s">
        <v>17</v>
      </c>
      <c r="G292" s="13" t="s">
        <v>402</v>
      </c>
      <c r="H292" s="13" t="s">
        <v>148</v>
      </c>
      <c r="I292" s="13" t="s">
        <v>36</v>
      </c>
      <c r="J292" s="13" t="s">
        <v>361</v>
      </c>
      <c r="K292" s="13" t="s">
        <v>108</v>
      </c>
    </row>
    <row r="293" spans="1:11">
      <c r="A293" s="13" t="s">
        <v>439</v>
      </c>
      <c r="B293" s="13" t="s">
        <v>440</v>
      </c>
      <c r="C293" s="13" t="s">
        <v>460</v>
      </c>
      <c r="D293" s="17">
        <v>72668518</v>
      </c>
      <c r="E293" s="20" t="s">
        <v>449</v>
      </c>
      <c r="F293" s="16" t="s">
        <v>17</v>
      </c>
      <c r="G293" s="13" t="s">
        <v>402</v>
      </c>
      <c r="H293" s="13" t="s">
        <v>148</v>
      </c>
      <c r="I293" s="13" t="s">
        <v>118</v>
      </c>
      <c r="J293" s="13" t="s">
        <v>361</v>
      </c>
      <c r="K293" s="13" t="s">
        <v>108</v>
      </c>
    </row>
    <row r="294" spans="1:11">
      <c r="A294" s="13" t="s">
        <v>439</v>
      </c>
      <c r="B294" s="13" t="s">
        <v>440</v>
      </c>
      <c r="C294" s="13" t="s">
        <v>321</v>
      </c>
      <c r="D294" s="17">
        <v>51934773</v>
      </c>
      <c r="E294" s="20" t="s">
        <v>322</v>
      </c>
      <c r="F294" s="16" t="s">
        <v>17</v>
      </c>
      <c r="G294" s="13" t="s">
        <v>402</v>
      </c>
      <c r="H294" s="13" t="s">
        <v>148</v>
      </c>
      <c r="I294" s="13" t="s">
        <v>26</v>
      </c>
      <c r="J294" s="13" t="s">
        <v>361</v>
      </c>
      <c r="K294" s="13" t="s">
        <v>108</v>
      </c>
    </row>
    <row r="295" ht="48" spans="1:11">
      <c r="A295" s="13" t="s">
        <v>461</v>
      </c>
      <c r="B295" s="13" t="s">
        <v>462</v>
      </c>
      <c r="C295" s="13" t="s">
        <v>416</v>
      </c>
      <c r="D295" s="17">
        <v>65616221</v>
      </c>
      <c r="E295" s="17" t="s">
        <v>463</v>
      </c>
      <c r="F295" s="16" t="s">
        <v>17</v>
      </c>
      <c r="G295" s="13" t="s">
        <v>402</v>
      </c>
      <c r="H295" s="13" t="s">
        <v>148</v>
      </c>
      <c r="I295" s="13" t="s">
        <v>464</v>
      </c>
      <c r="J295" s="13" t="s">
        <v>37</v>
      </c>
      <c r="K295" s="13" t="s">
        <v>38</v>
      </c>
    </row>
    <row r="296" ht="191" customHeight="1" spans="1:11">
      <c r="A296" s="13" t="s">
        <v>461</v>
      </c>
      <c r="B296" s="13" t="s">
        <v>462</v>
      </c>
      <c r="C296" s="13" t="s">
        <v>465</v>
      </c>
      <c r="D296" s="17">
        <v>57763303</v>
      </c>
      <c r="E296" s="17" t="str">
        <f>_xlfn.DISPIMG("ID_C4DB78890441460985B2AF6B6C7A6952",1)</f>
        <v>=DISPIMG("ID_C4DB78890441460985B2AF6B6C7A6952",1)</v>
      </c>
      <c r="F296" s="16" t="s">
        <v>466</v>
      </c>
      <c r="G296" s="13" t="s">
        <v>402</v>
      </c>
      <c r="H296" s="13" t="s">
        <v>148</v>
      </c>
      <c r="I296" s="27">
        <v>26</v>
      </c>
      <c r="J296" s="13" t="s">
        <v>37</v>
      </c>
      <c r="K296" s="13" t="s">
        <v>48</v>
      </c>
    </row>
    <row r="297" ht="133" customHeight="1" spans="1:11">
      <c r="A297" s="13" t="s">
        <v>467</v>
      </c>
      <c r="B297" s="13" t="s">
        <v>468</v>
      </c>
      <c r="C297" s="13" t="s">
        <v>469</v>
      </c>
      <c r="D297" s="17">
        <v>81907898</v>
      </c>
      <c r="E297" s="17" t="str">
        <f>_xlfn.DISPIMG("ID_996C9900C3834E32831A2D0D4FEDA2B9",1)</f>
        <v>=DISPIMG("ID_996C9900C3834E32831A2D0D4FEDA2B9",1)</v>
      </c>
      <c r="F297" s="16" t="s">
        <v>17</v>
      </c>
      <c r="G297" s="13" t="s">
        <v>402</v>
      </c>
      <c r="H297" s="13" t="s">
        <v>148</v>
      </c>
      <c r="I297" s="13" t="s">
        <v>75</v>
      </c>
      <c r="J297" s="13" t="s">
        <v>47</v>
      </c>
      <c r="K297" s="13" t="s">
        <v>65</v>
      </c>
    </row>
    <row r="298" ht="133" customHeight="1" spans="1:11">
      <c r="A298" s="13" t="s">
        <v>467</v>
      </c>
      <c r="B298" s="13" t="s">
        <v>468</v>
      </c>
      <c r="C298" s="13" t="s">
        <v>470</v>
      </c>
      <c r="D298" s="17">
        <v>29020526</v>
      </c>
      <c r="E298" s="17" t="str">
        <f>_xlfn.DISPIMG("ID_30927CA2205F444FA063DADFE17ACE58",1)</f>
        <v>=DISPIMG("ID_30927CA2205F444FA063DADFE17ACE58",1)</v>
      </c>
      <c r="F298" s="16" t="s">
        <v>17</v>
      </c>
      <c r="G298" s="13" t="s">
        <v>402</v>
      </c>
      <c r="H298" s="13" t="s">
        <v>148</v>
      </c>
      <c r="I298" s="13" t="s">
        <v>36</v>
      </c>
      <c r="J298" s="13" t="s">
        <v>47</v>
      </c>
      <c r="K298" s="13" t="s">
        <v>65</v>
      </c>
    </row>
    <row r="299" ht="165" customHeight="1" spans="1:11">
      <c r="A299" s="13" t="s">
        <v>467</v>
      </c>
      <c r="B299" s="13" t="s">
        <v>468</v>
      </c>
      <c r="C299" s="13" t="s">
        <v>471</v>
      </c>
      <c r="D299" s="17">
        <v>51001060</v>
      </c>
      <c r="E299" s="17" t="s">
        <v>472</v>
      </c>
      <c r="F299" s="16" t="s">
        <v>17</v>
      </c>
      <c r="G299" s="13" t="s">
        <v>402</v>
      </c>
      <c r="H299" s="13" t="s">
        <v>148</v>
      </c>
      <c r="I299" s="13" t="s">
        <v>28</v>
      </c>
      <c r="J299" s="13" t="s">
        <v>47</v>
      </c>
      <c r="K299" s="13" t="s">
        <v>65</v>
      </c>
    </row>
    <row r="300" ht="24" spans="1:11">
      <c r="A300" s="13" t="s">
        <v>473</v>
      </c>
      <c r="B300" s="13" t="s">
        <v>474</v>
      </c>
      <c r="C300" s="13" t="s">
        <v>147</v>
      </c>
      <c r="D300" s="14">
        <v>24076743</v>
      </c>
      <c r="E300" s="20" t="s">
        <v>137</v>
      </c>
      <c r="F300" s="16" t="s">
        <v>17</v>
      </c>
      <c r="G300" s="13" t="s">
        <v>402</v>
      </c>
      <c r="H300" s="13" t="s">
        <v>148</v>
      </c>
      <c r="I300" s="13" t="s">
        <v>118</v>
      </c>
      <c r="J300" s="13" t="s">
        <v>21</v>
      </c>
      <c r="K300" s="13" t="s">
        <v>108</v>
      </c>
    </row>
    <row r="301" ht="24" spans="1:11">
      <c r="A301" s="13" t="s">
        <v>473</v>
      </c>
      <c r="B301" s="13" t="s">
        <v>474</v>
      </c>
      <c r="C301" s="13" t="s">
        <v>138</v>
      </c>
      <c r="D301" s="14">
        <v>24076743</v>
      </c>
      <c r="E301" s="20" t="s">
        <v>137</v>
      </c>
      <c r="F301" s="16" t="s">
        <v>17</v>
      </c>
      <c r="G301" s="13" t="s">
        <v>402</v>
      </c>
      <c r="H301" s="13" t="s">
        <v>148</v>
      </c>
      <c r="I301" s="13" t="s">
        <v>118</v>
      </c>
      <c r="J301" s="13" t="s">
        <v>21</v>
      </c>
      <c r="K301" s="13" t="s">
        <v>108</v>
      </c>
    </row>
    <row r="302" ht="24" spans="1:11">
      <c r="A302" s="13" t="s">
        <v>473</v>
      </c>
      <c r="B302" s="13" t="s">
        <v>474</v>
      </c>
      <c r="C302" s="13" t="s">
        <v>136</v>
      </c>
      <c r="D302" s="14">
        <v>24076743</v>
      </c>
      <c r="E302" s="20" t="s">
        <v>137</v>
      </c>
      <c r="F302" s="16" t="s">
        <v>17</v>
      </c>
      <c r="G302" s="13" t="s">
        <v>402</v>
      </c>
      <c r="H302" s="13" t="s">
        <v>148</v>
      </c>
      <c r="I302" s="13" t="s">
        <v>28</v>
      </c>
      <c r="J302" s="13" t="s">
        <v>21</v>
      </c>
      <c r="K302" s="13" t="s">
        <v>108</v>
      </c>
    </row>
    <row r="303" ht="96" spans="1:11">
      <c r="A303" s="13" t="s">
        <v>475</v>
      </c>
      <c r="B303" s="13" t="s">
        <v>476</v>
      </c>
      <c r="C303" s="13" t="s">
        <v>477</v>
      </c>
      <c r="D303" s="17">
        <v>19389300</v>
      </c>
      <c r="E303" s="18" t="s">
        <v>401</v>
      </c>
      <c r="F303" s="16" t="s">
        <v>17</v>
      </c>
      <c r="G303" s="13" t="s">
        <v>402</v>
      </c>
      <c r="H303" s="13" t="s">
        <v>260</v>
      </c>
      <c r="I303" s="13" t="s">
        <v>36</v>
      </c>
      <c r="J303" s="13" t="s">
        <v>47</v>
      </c>
      <c r="K303" s="13" t="s">
        <v>38</v>
      </c>
    </row>
    <row r="304" ht="60" spans="1:11">
      <c r="A304" s="13" t="s">
        <v>475</v>
      </c>
      <c r="B304" s="13" t="s">
        <v>476</v>
      </c>
      <c r="C304" s="13" t="s">
        <v>403</v>
      </c>
      <c r="D304" s="17">
        <v>38576022</v>
      </c>
      <c r="E304" s="18" t="s">
        <v>401</v>
      </c>
      <c r="F304" s="16" t="s">
        <v>17</v>
      </c>
      <c r="G304" s="13" t="s">
        <v>402</v>
      </c>
      <c r="H304" s="13" t="s">
        <v>260</v>
      </c>
      <c r="I304" s="13" t="s">
        <v>24</v>
      </c>
      <c r="J304" s="13" t="s">
        <v>47</v>
      </c>
      <c r="K304" s="13" t="s">
        <v>38</v>
      </c>
    </row>
    <row r="305" ht="60" spans="1:11">
      <c r="A305" s="13" t="s">
        <v>478</v>
      </c>
      <c r="B305" s="13" t="s">
        <v>479</v>
      </c>
      <c r="C305" s="13" t="s">
        <v>403</v>
      </c>
      <c r="D305" s="17">
        <v>53239073</v>
      </c>
      <c r="E305" s="18" t="s">
        <v>401</v>
      </c>
      <c r="F305" s="16" t="s">
        <v>17</v>
      </c>
      <c r="G305" s="13" t="s">
        <v>402</v>
      </c>
      <c r="H305" s="13" t="s">
        <v>260</v>
      </c>
      <c r="I305" s="13" t="s">
        <v>101</v>
      </c>
      <c r="J305" s="13" t="s">
        <v>47</v>
      </c>
      <c r="K305" s="13" t="s">
        <v>38</v>
      </c>
    </row>
    <row r="306" ht="96" spans="1:11">
      <c r="A306" s="13" t="s">
        <v>478</v>
      </c>
      <c r="B306" s="13" t="s">
        <v>479</v>
      </c>
      <c r="C306" s="13" t="s">
        <v>480</v>
      </c>
      <c r="D306" s="17">
        <v>61308520</v>
      </c>
      <c r="E306" s="18" t="s">
        <v>481</v>
      </c>
      <c r="F306" s="16" t="s">
        <v>17</v>
      </c>
      <c r="G306" s="13" t="s">
        <v>402</v>
      </c>
      <c r="H306" s="13" t="s">
        <v>260</v>
      </c>
      <c r="I306" s="13" t="s">
        <v>210</v>
      </c>
      <c r="J306" s="13" t="s">
        <v>47</v>
      </c>
      <c r="K306" s="13" t="s">
        <v>38</v>
      </c>
    </row>
    <row r="307" ht="84" spans="1:11">
      <c r="A307" s="13" t="s">
        <v>482</v>
      </c>
      <c r="B307" s="13" t="s">
        <v>483</v>
      </c>
      <c r="C307" s="13" t="s">
        <v>484</v>
      </c>
      <c r="D307" s="17">
        <v>60222159</v>
      </c>
      <c r="E307" s="18" t="s">
        <v>481</v>
      </c>
      <c r="F307" s="16" t="s">
        <v>17</v>
      </c>
      <c r="G307" s="13" t="s">
        <v>402</v>
      </c>
      <c r="H307" s="13" t="s">
        <v>260</v>
      </c>
      <c r="I307" s="13" t="s">
        <v>485</v>
      </c>
      <c r="J307" s="13" t="s">
        <v>37</v>
      </c>
      <c r="K307" s="13" t="s">
        <v>38</v>
      </c>
    </row>
    <row r="308" spans="1:11">
      <c r="A308" s="13" t="s">
        <v>358</v>
      </c>
      <c r="B308" s="13" t="s">
        <v>359</v>
      </c>
      <c r="C308" s="13" t="s">
        <v>486</v>
      </c>
      <c r="D308" s="17">
        <v>64071532</v>
      </c>
      <c r="E308" s="15" t="s">
        <v>312</v>
      </c>
      <c r="F308" s="16" t="s">
        <v>17</v>
      </c>
      <c r="G308" s="13" t="s">
        <v>402</v>
      </c>
      <c r="H308" s="13" t="s">
        <v>260</v>
      </c>
      <c r="I308" s="13" t="s">
        <v>24</v>
      </c>
      <c r="J308" s="13" t="s">
        <v>361</v>
      </c>
      <c r="K308" s="13" t="s">
        <v>22</v>
      </c>
    </row>
    <row r="309" spans="1:11">
      <c r="A309" s="13" t="s">
        <v>358</v>
      </c>
      <c r="B309" s="13" t="s">
        <v>359</v>
      </c>
      <c r="C309" s="13" t="s">
        <v>487</v>
      </c>
      <c r="D309" s="17">
        <v>64071532</v>
      </c>
      <c r="E309" s="15" t="s">
        <v>312</v>
      </c>
      <c r="F309" s="16" t="s">
        <v>17</v>
      </c>
      <c r="G309" s="13" t="s">
        <v>402</v>
      </c>
      <c r="H309" s="13" t="s">
        <v>260</v>
      </c>
      <c r="I309" s="13" t="s">
        <v>101</v>
      </c>
      <c r="J309" s="13" t="s">
        <v>361</v>
      </c>
      <c r="K309" s="13" t="s">
        <v>22</v>
      </c>
    </row>
    <row r="310" spans="1:11">
      <c r="A310" s="13" t="s">
        <v>358</v>
      </c>
      <c r="B310" s="13" t="s">
        <v>359</v>
      </c>
      <c r="C310" s="13" t="s">
        <v>197</v>
      </c>
      <c r="D310" s="17">
        <v>64071532</v>
      </c>
      <c r="E310" s="14" t="s">
        <v>172</v>
      </c>
      <c r="F310" s="16" t="s">
        <v>17</v>
      </c>
      <c r="G310" s="13" t="s">
        <v>402</v>
      </c>
      <c r="H310" s="13" t="s">
        <v>260</v>
      </c>
      <c r="I310" s="13" t="s">
        <v>75</v>
      </c>
      <c r="J310" s="13" t="s">
        <v>361</v>
      </c>
      <c r="K310" s="13" t="s">
        <v>108</v>
      </c>
    </row>
    <row r="311" spans="1:11">
      <c r="A311" s="13" t="s">
        <v>358</v>
      </c>
      <c r="B311" s="13" t="s">
        <v>359</v>
      </c>
      <c r="C311" s="13" t="s">
        <v>196</v>
      </c>
      <c r="D311" s="17">
        <v>64071532</v>
      </c>
      <c r="E311" s="14" t="s">
        <v>172</v>
      </c>
      <c r="F311" s="16" t="s">
        <v>17</v>
      </c>
      <c r="G311" s="13" t="s">
        <v>402</v>
      </c>
      <c r="H311" s="13" t="s">
        <v>260</v>
      </c>
      <c r="I311" s="13" t="s">
        <v>75</v>
      </c>
      <c r="J311" s="13" t="s">
        <v>361</v>
      </c>
      <c r="K311" s="13" t="s">
        <v>108</v>
      </c>
    </row>
    <row r="312" ht="24" spans="1:11">
      <c r="A312" s="13" t="s">
        <v>358</v>
      </c>
      <c r="B312" s="13" t="s">
        <v>359</v>
      </c>
      <c r="C312" s="13" t="s">
        <v>488</v>
      </c>
      <c r="D312" s="17">
        <v>64071532</v>
      </c>
      <c r="E312" s="17" t="s">
        <v>489</v>
      </c>
      <c r="F312" s="16" t="s">
        <v>17</v>
      </c>
      <c r="G312" s="13" t="s">
        <v>402</v>
      </c>
      <c r="H312" s="13" t="s">
        <v>260</v>
      </c>
      <c r="I312" s="13" t="s">
        <v>46</v>
      </c>
      <c r="J312" s="13" t="s">
        <v>361</v>
      </c>
      <c r="K312" s="13" t="s">
        <v>65</v>
      </c>
    </row>
    <row r="313" ht="24" spans="1:11">
      <c r="A313" s="13" t="s">
        <v>358</v>
      </c>
      <c r="B313" s="13" t="s">
        <v>359</v>
      </c>
      <c r="C313" s="13" t="s">
        <v>490</v>
      </c>
      <c r="D313" s="17">
        <v>64071532</v>
      </c>
      <c r="E313" s="17" t="s">
        <v>491</v>
      </c>
      <c r="F313" s="16" t="s">
        <v>17</v>
      </c>
      <c r="G313" s="13" t="s">
        <v>402</v>
      </c>
      <c r="H313" s="13" t="s">
        <v>260</v>
      </c>
      <c r="I313" s="13" t="s">
        <v>20</v>
      </c>
      <c r="J313" s="13" t="s">
        <v>361</v>
      </c>
      <c r="K313" s="13" t="s">
        <v>65</v>
      </c>
    </row>
    <row r="314" ht="24" spans="1:11">
      <c r="A314" s="13" t="s">
        <v>358</v>
      </c>
      <c r="B314" s="13" t="s">
        <v>359</v>
      </c>
      <c r="C314" s="13" t="s">
        <v>492</v>
      </c>
      <c r="D314" s="17">
        <v>64094753</v>
      </c>
      <c r="E314" s="17" t="s">
        <v>493</v>
      </c>
      <c r="F314" s="16" t="s">
        <v>17</v>
      </c>
      <c r="G314" s="13" t="s">
        <v>402</v>
      </c>
      <c r="H314" s="13" t="s">
        <v>260</v>
      </c>
      <c r="I314" s="13" t="s">
        <v>46</v>
      </c>
      <c r="J314" s="13" t="s">
        <v>361</v>
      </c>
      <c r="K314" s="13" t="s">
        <v>65</v>
      </c>
    </row>
    <row r="315" ht="24" spans="1:11">
      <c r="A315" s="13" t="s">
        <v>358</v>
      </c>
      <c r="B315" s="13" t="s">
        <v>359</v>
      </c>
      <c r="C315" s="13" t="s">
        <v>494</v>
      </c>
      <c r="D315" s="17">
        <v>64094753</v>
      </c>
      <c r="E315" s="17" t="s">
        <v>495</v>
      </c>
      <c r="F315" s="16" t="s">
        <v>17</v>
      </c>
      <c r="G315" s="13" t="s">
        <v>402</v>
      </c>
      <c r="H315" s="13" t="s">
        <v>260</v>
      </c>
      <c r="I315" s="13" t="s">
        <v>94</v>
      </c>
      <c r="J315" s="13" t="s">
        <v>361</v>
      </c>
      <c r="K315" s="13" t="s">
        <v>65</v>
      </c>
    </row>
    <row r="316" spans="1:11">
      <c r="A316" s="13" t="s">
        <v>496</v>
      </c>
      <c r="B316" s="13" t="s">
        <v>359</v>
      </c>
      <c r="C316" s="13" t="s">
        <v>313</v>
      </c>
      <c r="D316" s="17">
        <v>64094753</v>
      </c>
      <c r="E316" s="20" t="s">
        <v>307</v>
      </c>
      <c r="F316" s="16" t="s">
        <v>17</v>
      </c>
      <c r="G316" s="13" t="s">
        <v>402</v>
      </c>
      <c r="H316" s="13" t="s">
        <v>260</v>
      </c>
      <c r="I316" s="13" t="s">
        <v>36</v>
      </c>
      <c r="J316" s="13" t="s">
        <v>361</v>
      </c>
      <c r="K316" s="13" t="s">
        <v>108</v>
      </c>
    </row>
    <row r="317" spans="1:11">
      <c r="A317" s="13" t="s">
        <v>358</v>
      </c>
      <c r="B317" s="13" t="s">
        <v>359</v>
      </c>
      <c r="C317" s="13" t="s">
        <v>497</v>
      </c>
      <c r="D317" s="17">
        <v>64094753</v>
      </c>
      <c r="E317" s="15" t="s">
        <v>373</v>
      </c>
      <c r="F317" s="16" t="s">
        <v>17</v>
      </c>
      <c r="G317" s="13" t="s">
        <v>402</v>
      </c>
      <c r="H317" s="13" t="s">
        <v>260</v>
      </c>
      <c r="I317" s="13" t="s">
        <v>24</v>
      </c>
      <c r="J317" s="13" t="s">
        <v>361</v>
      </c>
      <c r="K317" s="13" t="s">
        <v>22</v>
      </c>
    </row>
    <row r="318" spans="1:11">
      <c r="A318" s="13" t="s">
        <v>358</v>
      </c>
      <c r="B318" s="13" t="s">
        <v>359</v>
      </c>
      <c r="C318" s="13" t="s">
        <v>182</v>
      </c>
      <c r="D318" s="17">
        <v>64094753</v>
      </c>
      <c r="E318" s="17" t="s">
        <v>183</v>
      </c>
      <c r="F318" s="16" t="s">
        <v>17</v>
      </c>
      <c r="G318" s="13" t="s">
        <v>402</v>
      </c>
      <c r="H318" s="13" t="s">
        <v>260</v>
      </c>
      <c r="I318" s="13" t="s">
        <v>184</v>
      </c>
      <c r="J318" s="13" t="s">
        <v>361</v>
      </c>
      <c r="K318" s="13" t="s">
        <v>65</v>
      </c>
    </row>
    <row r="319" spans="1:11">
      <c r="A319" s="13" t="s">
        <v>358</v>
      </c>
      <c r="B319" s="13" t="s">
        <v>359</v>
      </c>
      <c r="C319" s="13" t="s">
        <v>498</v>
      </c>
      <c r="D319" s="17">
        <v>64094753</v>
      </c>
      <c r="E319" s="15" t="s">
        <v>373</v>
      </c>
      <c r="F319" s="16" t="s">
        <v>17</v>
      </c>
      <c r="G319" s="13" t="s">
        <v>402</v>
      </c>
      <c r="H319" s="13" t="s">
        <v>260</v>
      </c>
      <c r="I319" s="13" t="s">
        <v>20</v>
      </c>
      <c r="J319" s="13" t="s">
        <v>361</v>
      </c>
      <c r="K319" s="13" t="s">
        <v>22</v>
      </c>
    </row>
    <row r="320" spans="1:11">
      <c r="A320" s="13" t="s">
        <v>358</v>
      </c>
      <c r="B320" s="13" t="s">
        <v>359</v>
      </c>
      <c r="C320" s="13" t="s">
        <v>499</v>
      </c>
      <c r="D320" s="17">
        <v>64094753</v>
      </c>
      <c r="E320" s="15" t="s">
        <v>373</v>
      </c>
      <c r="F320" s="16" t="s">
        <v>17</v>
      </c>
      <c r="G320" s="13" t="s">
        <v>402</v>
      </c>
      <c r="H320" s="13" t="s">
        <v>260</v>
      </c>
      <c r="I320" s="13" t="s">
        <v>75</v>
      </c>
      <c r="J320" s="13" t="s">
        <v>361</v>
      </c>
      <c r="K320" s="13" t="s">
        <v>22</v>
      </c>
    </row>
    <row r="321" spans="1:11">
      <c r="A321" s="13" t="s">
        <v>358</v>
      </c>
      <c r="B321" s="13" t="s">
        <v>359</v>
      </c>
      <c r="C321" s="13" t="s">
        <v>500</v>
      </c>
      <c r="D321" s="17">
        <v>64094753</v>
      </c>
      <c r="E321" s="15" t="s">
        <v>373</v>
      </c>
      <c r="F321" s="16" t="s">
        <v>17</v>
      </c>
      <c r="G321" s="13" t="s">
        <v>402</v>
      </c>
      <c r="H321" s="13" t="s">
        <v>260</v>
      </c>
      <c r="I321" s="13" t="s">
        <v>31</v>
      </c>
      <c r="J321" s="13" t="s">
        <v>361</v>
      </c>
      <c r="K321" s="13" t="s">
        <v>22</v>
      </c>
    </row>
    <row r="322" spans="1:11">
      <c r="A322" s="13" t="s">
        <v>358</v>
      </c>
      <c r="B322" s="13" t="s">
        <v>359</v>
      </c>
      <c r="C322" s="13" t="s">
        <v>501</v>
      </c>
      <c r="D322" s="17">
        <v>70270884</v>
      </c>
      <c r="E322" s="15" t="s">
        <v>373</v>
      </c>
      <c r="F322" s="16" t="s">
        <v>17</v>
      </c>
      <c r="G322" s="13" t="s">
        <v>402</v>
      </c>
      <c r="H322" s="13" t="s">
        <v>260</v>
      </c>
      <c r="I322" s="13" t="s">
        <v>28</v>
      </c>
      <c r="J322" s="13" t="s">
        <v>361</v>
      </c>
      <c r="K322" s="13" t="s">
        <v>22</v>
      </c>
    </row>
    <row r="323" ht="24" spans="1:11">
      <c r="A323" s="13" t="s">
        <v>358</v>
      </c>
      <c r="B323" s="13" t="s">
        <v>359</v>
      </c>
      <c r="C323" s="13" t="s">
        <v>327</v>
      </c>
      <c r="D323" s="17">
        <v>29937553</v>
      </c>
      <c r="E323" s="17" t="s">
        <v>328</v>
      </c>
      <c r="F323" s="16" t="s">
        <v>17</v>
      </c>
      <c r="G323" s="13" t="s">
        <v>402</v>
      </c>
      <c r="H323" s="13" t="s">
        <v>260</v>
      </c>
      <c r="I323" s="13" t="s">
        <v>210</v>
      </c>
      <c r="J323" s="13" t="s">
        <v>361</v>
      </c>
      <c r="K323" s="13" t="s">
        <v>65</v>
      </c>
    </row>
    <row r="324" ht="24" spans="1:11">
      <c r="A324" s="13" t="s">
        <v>358</v>
      </c>
      <c r="B324" s="13" t="s">
        <v>359</v>
      </c>
      <c r="C324" s="13" t="s">
        <v>502</v>
      </c>
      <c r="D324" s="17">
        <v>29937553</v>
      </c>
      <c r="E324" s="17" t="s">
        <v>503</v>
      </c>
      <c r="F324" s="16" t="s">
        <v>17</v>
      </c>
      <c r="G324" s="13" t="s">
        <v>402</v>
      </c>
      <c r="H324" s="13" t="s">
        <v>260</v>
      </c>
      <c r="I324" s="13" t="s">
        <v>75</v>
      </c>
      <c r="J324" s="13" t="s">
        <v>361</v>
      </c>
      <c r="K324" s="13" t="s">
        <v>65</v>
      </c>
    </row>
    <row r="325" ht="24" spans="1:11">
      <c r="A325" s="13" t="s">
        <v>358</v>
      </c>
      <c r="B325" s="13" t="s">
        <v>359</v>
      </c>
      <c r="C325" s="13" t="s">
        <v>504</v>
      </c>
      <c r="D325" s="17">
        <v>29937553</v>
      </c>
      <c r="E325" s="17" t="s">
        <v>505</v>
      </c>
      <c r="F325" s="16" t="s">
        <v>17</v>
      </c>
      <c r="G325" s="13" t="s">
        <v>402</v>
      </c>
      <c r="H325" s="13" t="s">
        <v>260</v>
      </c>
      <c r="I325" s="13" t="s">
        <v>75</v>
      </c>
      <c r="J325" s="13" t="s">
        <v>361</v>
      </c>
      <c r="K325" s="13" t="s">
        <v>65</v>
      </c>
    </row>
    <row r="326" spans="1:11">
      <c r="A326" s="13" t="s">
        <v>496</v>
      </c>
      <c r="B326" s="13" t="s">
        <v>359</v>
      </c>
      <c r="C326" s="13" t="s">
        <v>320</v>
      </c>
      <c r="D326" s="17">
        <v>77891071</v>
      </c>
      <c r="E326" s="20" t="s">
        <v>307</v>
      </c>
      <c r="F326" s="16" t="s">
        <v>17</v>
      </c>
      <c r="G326" s="13" t="s">
        <v>402</v>
      </c>
      <c r="H326" s="13" t="s">
        <v>260</v>
      </c>
      <c r="I326" s="13" t="s">
        <v>118</v>
      </c>
      <c r="J326" s="13" t="s">
        <v>361</v>
      </c>
      <c r="K326" s="13" t="s">
        <v>108</v>
      </c>
    </row>
    <row r="327" ht="25" customHeight="1" spans="1:11">
      <c r="A327" s="13" t="s">
        <v>496</v>
      </c>
      <c r="B327" s="13" t="s">
        <v>359</v>
      </c>
      <c r="C327" s="13" t="s">
        <v>323</v>
      </c>
      <c r="D327" s="17">
        <v>77891071</v>
      </c>
      <c r="E327" s="20" t="s">
        <v>307</v>
      </c>
      <c r="F327" s="16" t="s">
        <v>17</v>
      </c>
      <c r="G327" s="13" t="s">
        <v>402</v>
      </c>
      <c r="H327" s="13" t="s">
        <v>260</v>
      </c>
      <c r="I327" s="13" t="s">
        <v>188</v>
      </c>
      <c r="J327" s="13" t="s">
        <v>361</v>
      </c>
      <c r="K327" s="13" t="s">
        <v>108</v>
      </c>
    </row>
    <row r="328" ht="24" spans="1:11">
      <c r="A328" s="13" t="s">
        <v>358</v>
      </c>
      <c r="B328" s="13" t="s">
        <v>359</v>
      </c>
      <c r="C328" s="13" t="s">
        <v>329</v>
      </c>
      <c r="D328" s="17">
        <v>77891071</v>
      </c>
      <c r="E328" s="17" t="s">
        <v>330</v>
      </c>
      <c r="F328" s="16" t="s">
        <v>17</v>
      </c>
      <c r="G328" s="13" t="s">
        <v>402</v>
      </c>
      <c r="H328" s="13" t="s">
        <v>260</v>
      </c>
      <c r="I328" s="13" t="s">
        <v>28</v>
      </c>
      <c r="J328" s="13" t="s">
        <v>361</v>
      </c>
      <c r="K328" s="13" t="s">
        <v>65</v>
      </c>
    </row>
    <row r="329" spans="1:11">
      <c r="A329" s="13" t="s">
        <v>358</v>
      </c>
      <c r="B329" s="13" t="s">
        <v>359</v>
      </c>
      <c r="C329" s="13" t="s">
        <v>506</v>
      </c>
      <c r="D329" s="17">
        <v>70270884</v>
      </c>
      <c r="E329" s="15" t="s">
        <v>373</v>
      </c>
      <c r="F329" s="16" t="s">
        <v>17</v>
      </c>
      <c r="G329" s="13" t="s">
        <v>402</v>
      </c>
      <c r="H329" s="13" t="s">
        <v>260</v>
      </c>
      <c r="I329" s="13" t="s">
        <v>24</v>
      </c>
      <c r="J329" s="13" t="s">
        <v>361</v>
      </c>
      <c r="K329" s="13" t="s">
        <v>22</v>
      </c>
    </row>
    <row r="330" spans="1:11">
      <c r="A330" s="13" t="s">
        <v>496</v>
      </c>
      <c r="B330" s="13" t="s">
        <v>359</v>
      </c>
      <c r="C330" s="13" t="s">
        <v>306</v>
      </c>
      <c r="D330" s="17">
        <v>70270884</v>
      </c>
      <c r="E330" s="20" t="s">
        <v>307</v>
      </c>
      <c r="F330" s="16" t="s">
        <v>17</v>
      </c>
      <c r="G330" s="13" t="s">
        <v>402</v>
      </c>
      <c r="H330" s="13" t="s">
        <v>260</v>
      </c>
      <c r="I330" s="13" t="s">
        <v>118</v>
      </c>
      <c r="J330" s="13" t="s">
        <v>361</v>
      </c>
      <c r="K330" s="13" t="s">
        <v>108</v>
      </c>
    </row>
    <row r="331" spans="1:11">
      <c r="A331" s="13" t="s">
        <v>496</v>
      </c>
      <c r="B331" s="13" t="s">
        <v>359</v>
      </c>
      <c r="C331" s="13" t="s">
        <v>308</v>
      </c>
      <c r="D331" s="17">
        <v>70270884</v>
      </c>
      <c r="E331" s="20" t="s">
        <v>307</v>
      </c>
      <c r="F331" s="16" t="s">
        <v>17</v>
      </c>
      <c r="G331" s="13" t="s">
        <v>402</v>
      </c>
      <c r="H331" s="13" t="s">
        <v>260</v>
      </c>
      <c r="I331" s="13" t="s">
        <v>26</v>
      </c>
      <c r="J331" s="13" t="s">
        <v>361</v>
      </c>
      <c r="K331" s="13" t="s">
        <v>108</v>
      </c>
    </row>
    <row r="332" spans="1:11">
      <c r="A332" s="13" t="s">
        <v>496</v>
      </c>
      <c r="B332" s="13" t="s">
        <v>359</v>
      </c>
      <c r="C332" s="13" t="s">
        <v>309</v>
      </c>
      <c r="D332" s="17">
        <v>70270884</v>
      </c>
      <c r="E332" s="20" t="s">
        <v>307</v>
      </c>
      <c r="F332" s="16" t="s">
        <v>17</v>
      </c>
      <c r="G332" s="13" t="s">
        <v>402</v>
      </c>
      <c r="H332" s="13" t="s">
        <v>260</v>
      </c>
      <c r="I332" s="13" t="s">
        <v>118</v>
      </c>
      <c r="J332" s="13" t="s">
        <v>361</v>
      </c>
      <c r="K332" s="13" t="s">
        <v>108</v>
      </c>
    </row>
    <row r="333" spans="1:11">
      <c r="A333" s="13" t="s">
        <v>358</v>
      </c>
      <c r="B333" s="13" t="s">
        <v>359</v>
      </c>
      <c r="C333" s="13" t="s">
        <v>195</v>
      </c>
      <c r="D333" s="17">
        <v>70270884</v>
      </c>
      <c r="E333" s="14" t="s">
        <v>172</v>
      </c>
      <c r="F333" s="16" t="s">
        <v>17</v>
      </c>
      <c r="G333" s="13" t="s">
        <v>402</v>
      </c>
      <c r="H333" s="13" t="s">
        <v>260</v>
      </c>
      <c r="I333" s="13" t="s">
        <v>75</v>
      </c>
      <c r="J333" s="13" t="s">
        <v>361</v>
      </c>
      <c r="K333" s="13" t="s">
        <v>108</v>
      </c>
    </row>
    <row r="334" ht="24" spans="1:11">
      <c r="A334" s="13" t="s">
        <v>507</v>
      </c>
      <c r="B334" s="13" t="s">
        <v>508</v>
      </c>
      <c r="C334" s="13" t="s">
        <v>232</v>
      </c>
      <c r="D334" s="14">
        <v>37016430</v>
      </c>
      <c r="E334" s="15" t="s">
        <v>231</v>
      </c>
      <c r="F334" s="16" t="s">
        <v>17</v>
      </c>
      <c r="G334" s="13" t="s">
        <v>402</v>
      </c>
      <c r="H334" s="13" t="s">
        <v>260</v>
      </c>
      <c r="I334" s="13" t="s">
        <v>24</v>
      </c>
      <c r="J334" s="13" t="s">
        <v>21</v>
      </c>
      <c r="K334" s="13" t="s">
        <v>22</v>
      </c>
    </row>
    <row r="335" ht="24" spans="1:11">
      <c r="A335" s="13" t="s">
        <v>507</v>
      </c>
      <c r="B335" s="13" t="s">
        <v>508</v>
      </c>
      <c r="C335" s="13" t="s">
        <v>237</v>
      </c>
      <c r="D335" s="14">
        <v>77228522</v>
      </c>
      <c r="E335" s="15" t="s">
        <v>231</v>
      </c>
      <c r="F335" s="16" t="s">
        <v>17</v>
      </c>
      <c r="G335" s="13" t="s">
        <v>402</v>
      </c>
      <c r="H335" s="13" t="s">
        <v>260</v>
      </c>
      <c r="I335" s="13" t="s">
        <v>20</v>
      </c>
      <c r="J335" s="13" t="s">
        <v>21</v>
      </c>
      <c r="K335" s="13" t="s">
        <v>22</v>
      </c>
    </row>
    <row r="336" ht="24" spans="1:11">
      <c r="A336" s="13" t="s">
        <v>507</v>
      </c>
      <c r="B336" s="13" t="s">
        <v>508</v>
      </c>
      <c r="C336" s="13" t="s">
        <v>236</v>
      </c>
      <c r="D336" s="14">
        <v>52503998</v>
      </c>
      <c r="E336" s="15" t="s">
        <v>231</v>
      </c>
      <c r="F336" s="16" t="s">
        <v>17</v>
      </c>
      <c r="G336" s="13" t="s">
        <v>402</v>
      </c>
      <c r="H336" s="13" t="s">
        <v>260</v>
      </c>
      <c r="I336" s="13" t="s">
        <v>75</v>
      </c>
      <c r="J336" s="13" t="s">
        <v>21</v>
      </c>
      <c r="K336" s="13" t="s">
        <v>22</v>
      </c>
    </row>
    <row r="337" ht="24" spans="1:11">
      <c r="A337" s="13" t="s">
        <v>507</v>
      </c>
      <c r="B337" s="13" t="s">
        <v>508</v>
      </c>
      <c r="C337" s="13" t="s">
        <v>233</v>
      </c>
      <c r="D337" s="14">
        <v>30610429</v>
      </c>
      <c r="E337" s="15" t="s">
        <v>231</v>
      </c>
      <c r="F337" s="16" t="s">
        <v>17</v>
      </c>
      <c r="G337" s="13" t="s">
        <v>402</v>
      </c>
      <c r="H337" s="13" t="s">
        <v>260</v>
      </c>
      <c r="I337" s="13" t="s">
        <v>94</v>
      </c>
      <c r="J337" s="13" t="s">
        <v>21</v>
      </c>
      <c r="K337" s="13" t="s">
        <v>22</v>
      </c>
    </row>
    <row r="338" ht="24" spans="1:11">
      <c r="A338" s="13" t="s">
        <v>507</v>
      </c>
      <c r="B338" s="13" t="s">
        <v>508</v>
      </c>
      <c r="C338" s="13" t="s">
        <v>238</v>
      </c>
      <c r="D338" s="14">
        <v>33819413</v>
      </c>
      <c r="E338" s="15" t="s">
        <v>239</v>
      </c>
      <c r="F338" s="16" t="s">
        <v>17</v>
      </c>
      <c r="G338" s="13" t="s">
        <v>402</v>
      </c>
      <c r="H338" s="13" t="s">
        <v>260</v>
      </c>
      <c r="I338" s="13" t="s">
        <v>24</v>
      </c>
      <c r="J338" s="13" t="s">
        <v>21</v>
      </c>
      <c r="K338" s="13" t="s">
        <v>22</v>
      </c>
    </row>
    <row r="339" ht="24" spans="1:11">
      <c r="A339" s="13" t="s">
        <v>507</v>
      </c>
      <c r="B339" s="13" t="s">
        <v>508</v>
      </c>
      <c r="C339" s="13" t="s">
        <v>234</v>
      </c>
      <c r="D339" s="14">
        <v>72114782</v>
      </c>
      <c r="E339" s="15" t="s">
        <v>231</v>
      </c>
      <c r="F339" s="16" t="s">
        <v>17</v>
      </c>
      <c r="G339" s="13" t="s">
        <v>402</v>
      </c>
      <c r="H339" s="13" t="s">
        <v>260</v>
      </c>
      <c r="I339" s="13" t="s">
        <v>36</v>
      </c>
      <c r="J339" s="13" t="s">
        <v>21</v>
      </c>
      <c r="K339" s="13" t="s">
        <v>22</v>
      </c>
    </row>
    <row r="340" ht="24" spans="1:11">
      <c r="A340" s="13" t="s">
        <v>507</v>
      </c>
      <c r="B340" s="13" t="s">
        <v>508</v>
      </c>
      <c r="C340" s="13" t="s">
        <v>235</v>
      </c>
      <c r="D340" s="14">
        <v>21301662</v>
      </c>
      <c r="E340" s="15" t="s">
        <v>231</v>
      </c>
      <c r="F340" s="16" t="s">
        <v>17</v>
      </c>
      <c r="G340" s="13" t="s">
        <v>402</v>
      </c>
      <c r="H340" s="13" t="s">
        <v>260</v>
      </c>
      <c r="I340" s="13" t="s">
        <v>24</v>
      </c>
      <c r="J340" s="13" t="s">
        <v>21</v>
      </c>
      <c r="K340" s="13" t="s">
        <v>22</v>
      </c>
    </row>
    <row r="341" ht="18" customHeight="1" spans="1:11">
      <c r="A341" s="13" t="s">
        <v>507</v>
      </c>
      <c r="B341" s="13" t="s">
        <v>508</v>
      </c>
      <c r="C341" s="13" t="s">
        <v>230</v>
      </c>
      <c r="D341" s="14">
        <v>19619016</v>
      </c>
      <c r="E341" s="15" t="s">
        <v>231</v>
      </c>
      <c r="F341" s="16" t="s">
        <v>17</v>
      </c>
      <c r="G341" s="13" t="s">
        <v>402</v>
      </c>
      <c r="H341" s="13" t="s">
        <v>260</v>
      </c>
      <c r="I341" s="13" t="s">
        <v>31</v>
      </c>
      <c r="J341" s="13" t="s">
        <v>21</v>
      </c>
      <c r="K341" s="13" t="s">
        <v>22</v>
      </c>
    </row>
    <row r="342" ht="15" customHeight="1" spans="1:11">
      <c r="A342" s="13" t="s">
        <v>509</v>
      </c>
      <c r="B342" s="13" t="s">
        <v>510</v>
      </c>
      <c r="C342" s="13" t="s">
        <v>511</v>
      </c>
      <c r="D342" s="19">
        <v>53843834</v>
      </c>
      <c r="E342" s="20" t="s">
        <v>107</v>
      </c>
      <c r="F342" s="16" t="s">
        <v>17</v>
      </c>
      <c r="G342" s="13" t="s">
        <v>402</v>
      </c>
      <c r="H342" s="13" t="s">
        <v>260</v>
      </c>
      <c r="I342" s="13" t="s">
        <v>24</v>
      </c>
      <c r="J342" s="13" t="s">
        <v>47</v>
      </c>
      <c r="K342" s="13" t="s">
        <v>108</v>
      </c>
    </row>
    <row r="343" ht="20" customHeight="1" spans="1:11">
      <c r="A343" s="13" t="s">
        <v>509</v>
      </c>
      <c r="B343" s="13" t="s">
        <v>510</v>
      </c>
      <c r="C343" s="13" t="s">
        <v>105</v>
      </c>
      <c r="D343" s="19">
        <v>53843834</v>
      </c>
      <c r="E343" s="20" t="s">
        <v>107</v>
      </c>
      <c r="F343" s="16" t="s">
        <v>17</v>
      </c>
      <c r="G343" s="13" t="s">
        <v>402</v>
      </c>
      <c r="H343" s="13" t="s">
        <v>260</v>
      </c>
      <c r="I343" s="13" t="s">
        <v>20</v>
      </c>
      <c r="J343" s="13" t="s">
        <v>47</v>
      </c>
      <c r="K343" s="13" t="s">
        <v>108</v>
      </c>
    </row>
    <row r="344" ht="18" customHeight="1" spans="1:11">
      <c r="A344" s="13" t="s">
        <v>509</v>
      </c>
      <c r="B344" s="13" t="s">
        <v>510</v>
      </c>
      <c r="C344" s="13" t="s">
        <v>512</v>
      </c>
      <c r="D344" s="19">
        <v>44456860</v>
      </c>
      <c r="E344" s="20" t="s">
        <v>107</v>
      </c>
      <c r="F344" s="16" t="s">
        <v>17</v>
      </c>
      <c r="G344" s="13" t="s">
        <v>402</v>
      </c>
      <c r="H344" s="13" t="s">
        <v>260</v>
      </c>
      <c r="I344" s="13" t="s">
        <v>24</v>
      </c>
      <c r="J344" s="13" t="s">
        <v>47</v>
      </c>
      <c r="K344" s="13" t="s">
        <v>108</v>
      </c>
    </row>
    <row r="345" ht="30" customHeight="1" spans="1:11">
      <c r="A345" s="13" t="s">
        <v>509</v>
      </c>
      <c r="B345" s="13" t="s">
        <v>510</v>
      </c>
      <c r="C345" s="13" t="s">
        <v>513</v>
      </c>
      <c r="D345" s="19">
        <v>98693555</v>
      </c>
      <c r="E345" s="20" t="s">
        <v>107</v>
      </c>
      <c r="F345" s="16" t="s">
        <v>17</v>
      </c>
      <c r="G345" s="13" t="s">
        <v>402</v>
      </c>
      <c r="H345" s="13" t="s">
        <v>260</v>
      </c>
      <c r="I345" s="13" t="s">
        <v>31</v>
      </c>
      <c r="J345" s="13" t="s">
        <v>47</v>
      </c>
      <c r="K345" s="13" t="s">
        <v>108</v>
      </c>
    </row>
    <row r="346" ht="22" customHeight="1" spans="1:11">
      <c r="A346" s="13" t="s">
        <v>509</v>
      </c>
      <c r="B346" s="13" t="s">
        <v>510</v>
      </c>
      <c r="C346" s="13" t="s">
        <v>514</v>
      </c>
      <c r="D346" s="19">
        <v>98693555</v>
      </c>
      <c r="E346" s="20" t="s">
        <v>107</v>
      </c>
      <c r="F346" s="16" t="s">
        <v>17</v>
      </c>
      <c r="G346" s="13" t="s">
        <v>402</v>
      </c>
      <c r="H346" s="13" t="s">
        <v>260</v>
      </c>
      <c r="I346" s="13" t="s">
        <v>20</v>
      </c>
      <c r="J346" s="13" t="s">
        <v>47</v>
      </c>
      <c r="K346" s="13" t="s">
        <v>108</v>
      </c>
    </row>
    <row r="347" ht="26" customHeight="1" spans="1:11">
      <c r="A347" s="13" t="s">
        <v>509</v>
      </c>
      <c r="B347" s="13" t="s">
        <v>510</v>
      </c>
      <c r="C347" s="13" t="s">
        <v>331</v>
      </c>
      <c r="D347" s="19">
        <v>44456860</v>
      </c>
      <c r="E347" s="20" t="s">
        <v>107</v>
      </c>
      <c r="F347" s="16" t="s">
        <v>17</v>
      </c>
      <c r="G347" s="13" t="s">
        <v>402</v>
      </c>
      <c r="H347" s="13" t="s">
        <v>260</v>
      </c>
      <c r="I347" s="13" t="s">
        <v>20</v>
      </c>
      <c r="J347" s="13" t="s">
        <v>47</v>
      </c>
      <c r="K347" s="13" t="s">
        <v>108</v>
      </c>
    </row>
    <row r="348" ht="21" customHeight="1" spans="1:11">
      <c r="A348" s="13" t="s">
        <v>515</v>
      </c>
      <c r="B348" s="13" t="s">
        <v>516</v>
      </c>
      <c r="C348" s="13" t="s">
        <v>273</v>
      </c>
      <c r="D348" s="14">
        <v>66983096</v>
      </c>
      <c r="E348" s="20" t="s">
        <v>120</v>
      </c>
      <c r="F348" s="16" t="s">
        <v>17</v>
      </c>
      <c r="G348" s="13" t="s">
        <v>402</v>
      </c>
      <c r="H348" s="13" t="s">
        <v>260</v>
      </c>
      <c r="I348" s="13" t="s">
        <v>188</v>
      </c>
      <c r="J348" s="13" t="s">
        <v>21</v>
      </c>
      <c r="K348" s="13" t="s">
        <v>108</v>
      </c>
    </row>
    <row r="349" ht="26" customHeight="1" spans="1:11">
      <c r="A349" s="13" t="s">
        <v>515</v>
      </c>
      <c r="B349" s="13" t="s">
        <v>516</v>
      </c>
      <c r="C349" s="13" t="s">
        <v>269</v>
      </c>
      <c r="D349" s="14">
        <v>58439776</v>
      </c>
      <c r="E349" s="20" t="s">
        <v>120</v>
      </c>
      <c r="F349" s="16" t="s">
        <v>17</v>
      </c>
      <c r="G349" s="13" t="s">
        <v>402</v>
      </c>
      <c r="H349" s="13" t="s">
        <v>260</v>
      </c>
      <c r="I349" s="13" t="s">
        <v>36</v>
      </c>
      <c r="J349" s="13" t="s">
        <v>21</v>
      </c>
      <c r="K349" s="13" t="s">
        <v>108</v>
      </c>
    </row>
    <row r="350" ht="19" customHeight="1" spans="1:11">
      <c r="A350" s="13" t="s">
        <v>515</v>
      </c>
      <c r="B350" s="13" t="s">
        <v>516</v>
      </c>
      <c r="C350" s="13" t="s">
        <v>270</v>
      </c>
      <c r="D350" s="14">
        <v>60826320</v>
      </c>
      <c r="E350" s="20" t="s">
        <v>120</v>
      </c>
      <c r="F350" s="16" t="s">
        <v>17</v>
      </c>
      <c r="G350" s="13" t="s">
        <v>402</v>
      </c>
      <c r="H350" s="13" t="s">
        <v>260</v>
      </c>
      <c r="I350" s="13" t="s">
        <v>31</v>
      </c>
      <c r="J350" s="13" t="s">
        <v>21</v>
      </c>
      <c r="K350" s="13" t="s">
        <v>108</v>
      </c>
    </row>
    <row r="351" ht="15" customHeight="1" spans="1:11">
      <c r="A351" s="13" t="s">
        <v>515</v>
      </c>
      <c r="B351" s="13" t="s">
        <v>516</v>
      </c>
      <c r="C351" s="13" t="s">
        <v>119</v>
      </c>
      <c r="D351" s="14">
        <v>35850956</v>
      </c>
      <c r="E351" s="20" t="s">
        <v>120</v>
      </c>
      <c r="F351" s="16" t="s">
        <v>17</v>
      </c>
      <c r="G351" s="13" t="s">
        <v>402</v>
      </c>
      <c r="H351" s="13" t="s">
        <v>260</v>
      </c>
      <c r="I351" s="13" t="s">
        <v>31</v>
      </c>
      <c r="J351" s="13" t="s">
        <v>21</v>
      </c>
      <c r="K351" s="13" t="s">
        <v>108</v>
      </c>
    </row>
    <row r="352" ht="24" customHeight="1" spans="1:11">
      <c r="A352" s="13" t="s">
        <v>515</v>
      </c>
      <c r="B352" s="13" t="s">
        <v>516</v>
      </c>
      <c r="C352" s="13" t="s">
        <v>272</v>
      </c>
      <c r="D352" s="14">
        <v>57846849</v>
      </c>
      <c r="E352" s="20" t="s">
        <v>120</v>
      </c>
      <c r="F352" s="16" t="s">
        <v>17</v>
      </c>
      <c r="G352" s="13" t="s">
        <v>402</v>
      </c>
      <c r="H352" s="13" t="s">
        <v>260</v>
      </c>
      <c r="I352" s="13" t="s">
        <v>31</v>
      </c>
      <c r="J352" s="13" t="s">
        <v>21</v>
      </c>
      <c r="K352" s="13" t="s">
        <v>108</v>
      </c>
    </row>
    <row r="353" ht="27" customHeight="1" spans="1:11">
      <c r="A353" s="13" t="s">
        <v>515</v>
      </c>
      <c r="B353" s="13" t="s">
        <v>516</v>
      </c>
      <c r="C353" s="13" t="s">
        <v>271</v>
      </c>
      <c r="D353" s="14">
        <v>95320797</v>
      </c>
      <c r="E353" s="20" t="s">
        <v>120</v>
      </c>
      <c r="F353" s="16" t="s">
        <v>17</v>
      </c>
      <c r="G353" s="13" t="s">
        <v>402</v>
      </c>
      <c r="H353" s="13" t="s">
        <v>260</v>
      </c>
      <c r="I353" s="13" t="s">
        <v>75</v>
      </c>
      <c r="J353" s="13" t="s">
        <v>21</v>
      </c>
      <c r="K353" s="13" t="s">
        <v>108</v>
      </c>
    </row>
    <row r="354" ht="27" customHeight="1" spans="1:11">
      <c r="A354" s="13" t="s">
        <v>517</v>
      </c>
      <c r="B354" s="13" t="s">
        <v>518</v>
      </c>
      <c r="C354" s="13" t="s">
        <v>95</v>
      </c>
      <c r="D354" s="17">
        <v>38728713</v>
      </c>
      <c r="E354" s="18" t="s">
        <v>91</v>
      </c>
      <c r="F354" s="16" t="s">
        <v>17</v>
      </c>
      <c r="G354" s="13" t="s">
        <v>402</v>
      </c>
      <c r="H354" s="13" t="s">
        <v>357</v>
      </c>
      <c r="I354" s="13" t="s">
        <v>31</v>
      </c>
      <c r="J354" s="13" t="s">
        <v>47</v>
      </c>
      <c r="K354" s="13" t="s">
        <v>38</v>
      </c>
    </row>
    <row r="355" ht="26" customHeight="1" spans="1:11">
      <c r="A355" s="13" t="s">
        <v>517</v>
      </c>
      <c r="B355" s="13" t="s">
        <v>518</v>
      </c>
      <c r="C355" s="13" t="s">
        <v>90</v>
      </c>
      <c r="D355" s="17">
        <v>20449525</v>
      </c>
      <c r="E355" s="18" t="s">
        <v>91</v>
      </c>
      <c r="F355" s="16" t="s">
        <v>17</v>
      </c>
      <c r="G355" s="13" t="s">
        <v>402</v>
      </c>
      <c r="H355" s="13" t="s">
        <v>357</v>
      </c>
      <c r="I355" s="13" t="s">
        <v>28</v>
      </c>
      <c r="J355" s="13" t="s">
        <v>47</v>
      </c>
      <c r="K355" s="13" t="s">
        <v>38</v>
      </c>
    </row>
    <row r="356" ht="29" customHeight="1" spans="1:11">
      <c r="A356" s="13" t="s">
        <v>517</v>
      </c>
      <c r="B356" s="13" t="s">
        <v>518</v>
      </c>
      <c r="C356" s="13" t="s">
        <v>96</v>
      </c>
      <c r="D356" s="17">
        <v>47702980</v>
      </c>
      <c r="E356" s="18" t="s">
        <v>91</v>
      </c>
      <c r="F356" s="16" t="s">
        <v>17</v>
      </c>
      <c r="G356" s="13" t="s">
        <v>402</v>
      </c>
      <c r="H356" s="13" t="s">
        <v>357</v>
      </c>
      <c r="I356" s="13" t="s">
        <v>94</v>
      </c>
      <c r="J356" s="13" t="s">
        <v>47</v>
      </c>
      <c r="K356" s="13" t="s">
        <v>38</v>
      </c>
    </row>
    <row r="357" ht="39" customHeight="1" spans="1:11">
      <c r="A357" s="13" t="s">
        <v>517</v>
      </c>
      <c r="B357" s="13" t="s">
        <v>518</v>
      </c>
      <c r="C357" s="13" t="s">
        <v>93</v>
      </c>
      <c r="D357" s="17">
        <v>90661431</v>
      </c>
      <c r="E357" s="18" t="s">
        <v>91</v>
      </c>
      <c r="F357" s="16" t="s">
        <v>17</v>
      </c>
      <c r="G357" s="13" t="s">
        <v>402</v>
      </c>
      <c r="H357" s="13" t="s">
        <v>357</v>
      </c>
      <c r="I357" s="13" t="s">
        <v>94</v>
      </c>
      <c r="J357" s="13" t="s">
        <v>47</v>
      </c>
      <c r="K357" s="13" t="s">
        <v>38</v>
      </c>
    </row>
    <row r="358" ht="34" customHeight="1" spans="1:11">
      <c r="A358" s="13" t="s">
        <v>517</v>
      </c>
      <c r="B358" s="13" t="s">
        <v>518</v>
      </c>
      <c r="C358" s="13" t="s">
        <v>92</v>
      </c>
      <c r="D358" s="17">
        <v>70399499</v>
      </c>
      <c r="E358" s="18" t="s">
        <v>91</v>
      </c>
      <c r="F358" s="16" t="s">
        <v>17</v>
      </c>
      <c r="G358" s="13" t="s">
        <v>402</v>
      </c>
      <c r="H358" s="13" t="s">
        <v>357</v>
      </c>
      <c r="I358" s="13" t="s">
        <v>26</v>
      </c>
      <c r="J358" s="13" t="s">
        <v>47</v>
      </c>
      <c r="K358" s="13" t="s">
        <v>38</v>
      </c>
    </row>
    <row r="359" ht="33" customHeight="1" spans="1:11">
      <c r="A359" s="13" t="s">
        <v>519</v>
      </c>
      <c r="B359" s="13" t="s">
        <v>520</v>
      </c>
      <c r="C359" s="13" t="s">
        <v>521</v>
      </c>
      <c r="D359" s="14">
        <v>80402001</v>
      </c>
      <c r="E359" s="17" t="s">
        <v>522</v>
      </c>
      <c r="F359" s="16" t="s">
        <v>17</v>
      </c>
      <c r="G359" s="13" t="s">
        <v>402</v>
      </c>
      <c r="H359" s="13" t="s">
        <v>357</v>
      </c>
      <c r="I359" s="13" t="s">
        <v>24</v>
      </c>
      <c r="J359" s="13" t="s">
        <v>47</v>
      </c>
      <c r="K359" s="13" t="s">
        <v>523</v>
      </c>
    </row>
    <row r="360" ht="24" spans="1:11">
      <c r="A360" s="13" t="s">
        <v>519</v>
      </c>
      <c r="B360" s="13" t="s">
        <v>520</v>
      </c>
      <c r="C360" s="13" t="s">
        <v>249</v>
      </c>
      <c r="D360" s="14">
        <v>33746408</v>
      </c>
      <c r="E360" s="17" t="s">
        <v>243</v>
      </c>
      <c r="F360" s="16" t="s">
        <v>17</v>
      </c>
      <c r="G360" s="13" t="s">
        <v>402</v>
      </c>
      <c r="H360" s="13" t="s">
        <v>357</v>
      </c>
      <c r="I360" s="13" t="s">
        <v>75</v>
      </c>
      <c r="J360" s="13" t="s">
        <v>47</v>
      </c>
      <c r="K360" s="13" t="s">
        <v>65</v>
      </c>
    </row>
    <row r="361" ht="24" spans="1:11">
      <c r="A361" s="13" t="s">
        <v>519</v>
      </c>
      <c r="B361" s="13" t="s">
        <v>520</v>
      </c>
      <c r="C361" s="13" t="s">
        <v>29</v>
      </c>
      <c r="D361" s="14">
        <v>26963702</v>
      </c>
      <c r="E361" s="15" t="s">
        <v>16</v>
      </c>
      <c r="F361" s="16" t="s">
        <v>17</v>
      </c>
      <c r="G361" s="13" t="s">
        <v>402</v>
      </c>
      <c r="H361" s="13" t="s">
        <v>357</v>
      </c>
      <c r="I361" s="13" t="s">
        <v>26</v>
      </c>
      <c r="J361" s="13" t="s">
        <v>47</v>
      </c>
      <c r="K361" s="13" t="s">
        <v>22</v>
      </c>
    </row>
    <row r="362" ht="24" spans="1:11">
      <c r="A362" s="13" t="s">
        <v>519</v>
      </c>
      <c r="B362" s="13" t="s">
        <v>520</v>
      </c>
      <c r="C362" s="13" t="s">
        <v>460</v>
      </c>
      <c r="D362" s="14">
        <v>87018223</v>
      </c>
      <c r="E362" s="20" t="s">
        <v>449</v>
      </c>
      <c r="F362" s="16" t="s">
        <v>17</v>
      </c>
      <c r="G362" s="13" t="s">
        <v>402</v>
      </c>
      <c r="H362" s="13" t="s">
        <v>357</v>
      </c>
      <c r="I362" s="13" t="s">
        <v>118</v>
      </c>
      <c r="J362" s="13" t="s">
        <v>47</v>
      </c>
      <c r="K362" s="13" t="s">
        <v>108</v>
      </c>
    </row>
    <row r="363" ht="133" customHeight="1" spans="1:11">
      <c r="A363" s="13" t="s">
        <v>519</v>
      </c>
      <c r="B363" s="13" t="s">
        <v>520</v>
      </c>
      <c r="C363" s="13" t="s">
        <v>80</v>
      </c>
      <c r="D363" s="14">
        <v>95774237</v>
      </c>
      <c r="E363" s="17" t="str">
        <f>_xlfn.DISPIMG("ID_F4DD46AD823E4962B9D242B7190C22A7",1)</f>
        <v>=DISPIMG("ID_F4DD46AD823E4962B9D242B7190C22A7",1)</v>
      </c>
      <c r="F363" s="16" t="s">
        <v>17</v>
      </c>
      <c r="G363" s="13" t="s">
        <v>402</v>
      </c>
      <c r="H363" s="13" t="s">
        <v>357</v>
      </c>
      <c r="I363" s="13" t="s">
        <v>81</v>
      </c>
      <c r="J363" s="13" t="s">
        <v>47</v>
      </c>
      <c r="K363" s="13" t="s">
        <v>65</v>
      </c>
    </row>
    <row r="364" ht="133" customHeight="1" spans="1:11">
      <c r="A364" s="13" t="s">
        <v>519</v>
      </c>
      <c r="B364" s="13" t="s">
        <v>520</v>
      </c>
      <c r="C364" s="13" t="s">
        <v>524</v>
      </c>
      <c r="D364" s="14">
        <v>95774237</v>
      </c>
      <c r="E364" s="17" t="str">
        <f>_xlfn.DISPIMG("ID_9193830AE849414EBEB7FD5AACEA3CE4",1)</f>
        <v>=DISPIMG("ID_9193830AE849414EBEB7FD5AACEA3CE4",1)</v>
      </c>
      <c r="F364" s="16" t="s">
        <v>17</v>
      </c>
      <c r="G364" s="13" t="s">
        <v>402</v>
      </c>
      <c r="H364" s="13" t="s">
        <v>357</v>
      </c>
      <c r="I364" s="13" t="s">
        <v>127</v>
      </c>
      <c r="J364" s="13" t="s">
        <v>47</v>
      </c>
      <c r="K364" s="13" t="s">
        <v>65</v>
      </c>
    </row>
    <row r="365" ht="24" spans="1:11">
      <c r="A365" s="13" t="s">
        <v>519</v>
      </c>
      <c r="B365" s="13" t="s">
        <v>520</v>
      </c>
      <c r="C365" s="13" t="s">
        <v>458</v>
      </c>
      <c r="D365" s="14">
        <v>71424369</v>
      </c>
      <c r="E365" s="20" t="s">
        <v>322</v>
      </c>
      <c r="F365" s="16" t="s">
        <v>17</v>
      </c>
      <c r="G365" s="13" t="s">
        <v>402</v>
      </c>
      <c r="H365" s="13" t="s">
        <v>357</v>
      </c>
      <c r="I365" s="13" t="s">
        <v>26</v>
      </c>
      <c r="J365" s="13" t="s">
        <v>47</v>
      </c>
      <c r="K365" s="13" t="s">
        <v>108</v>
      </c>
    </row>
    <row r="366" ht="24" spans="1:11">
      <c r="A366" s="13" t="s">
        <v>519</v>
      </c>
      <c r="B366" s="13" t="s">
        <v>520</v>
      </c>
      <c r="C366" s="13" t="s">
        <v>105</v>
      </c>
      <c r="D366" s="14">
        <v>71424369</v>
      </c>
      <c r="E366" s="20" t="s">
        <v>107</v>
      </c>
      <c r="F366" s="16" t="s">
        <v>17</v>
      </c>
      <c r="G366" s="13" t="s">
        <v>402</v>
      </c>
      <c r="H366" s="13" t="s">
        <v>357</v>
      </c>
      <c r="I366" s="13" t="s">
        <v>121</v>
      </c>
      <c r="J366" s="13" t="s">
        <v>47</v>
      </c>
      <c r="K366" s="13" t="s">
        <v>108</v>
      </c>
    </row>
    <row r="367" ht="24" spans="1:11">
      <c r="A367" s="13" t="s">
        <v>519</v>
      </c>
      <c r="B367" s="13" t="s">
        <v>520</v>
      </c>
      <c r="C367" s="13" t="s">
        <v>321</v>
      </c>
      <c r="D367" s="14">
        <v>71424369</v>
      </c>
      <c r="E367" s="20" t="s">
        <v>322</v>
      </c>
      <c r="F367" s="16" t="s">
        <v>17</v>
      </c>
      <c r="G367" s="13" t="s">
        <v>402</v>
      </c>
      <c r="H367" s="13" t="s">
        <v>357</v>
      </c>
      <c r="I367" s="13" t="s">
        <v>26</v>
      </c>
      <c r="J367" s="13" t="s">
        <v>47</v>
      </c>
      <c r="K367" s="13" t="s">
        <v>108</v>
      </c>
    </row>
    <row r="368" ht="24" spans="1:11">
      <c r="A368" s="13" t="s">
        <v>519</v>
      </c>
      <c r="B368" s="13" t="s">
        <v>520</v>
      </c>
      <c r="C368" s="13" t="s">
        <v>280</v>
      </c>
      <c r="D368" s="14">
        <v>88713506</v>
      </c>
      <c r="E368" s="20" t="s">
        <v>525</v>
      </c>
      <c r="F368" s="16" t="s">
        <v>17</v>
      </c>
      <c r="G368" s="13" t="s">
        <v>402</v>
      </c>
      <c r="H368" s="13" t="s">
        <v>357</v>
      </c>
      <c r="I368" s="13" t="s">
        <v>26</v>
      </c>
      <c r="J368" s="13" t="s">
        <v>47</v>
      </c>
      <c r="K368" s="13" t="s">
        <v>108</v>
      </c>
    </row>
    <row r="369" ht="24" spans="1:11">
      <c r="A369" s="13" t="s">
        <v>519</v>
      </c>
      <c r="B369" s="13" t="s">
        <v>520</v>
      </c>
      <c r="C369" s="13" t="s">
        <v>284</v>
      </c>
      <c r="D369" s="14">
        <v>88713506</v>
      </c>
      <c r="E369" s="20" t="s">
        <v>526</v>
      </c>
      <c r="F369" s="16" t="s">
        <v>17</v>
      </c>
      <c r="G369" s="13" t="s">
        <v>402</v>
      </c>
      <c r="H369" s="13" t="s">
        <v>357</v>
      </c>
      <c r="I369" s="13" t="s">
        <v>26</v>
      </c>
      <c r="J369" s="13" t="s">
        <v>47</v>
      </c>
      <c r="K369" s="13" t="s">
        <v>108</v>
      </c>
    </row>
    <row r="370" ht="24" spans="1:11">
      <c r="A370" s="13" t="s">
        <v>519</v>
      </c>
      <c r="B370" s="13" t="s">
        <v>520</v>
      </c>
      <c r="C370" s="13" t="s">
        <v>194</v>
      </c>
      <c r="D370" s="14">
        <v>70724112</v>
      </c>
      <c r="E370" s="15" t="s">
        <v>167</v>
      </c>
      <c r="F370" s="16" t="s">
        <v>17</v>
      </c>
      <c r="G370" s="13" t="s">
        <v>402</v>
      </c>
      <c r="H370" s="13" t="s">
        <v>357</v>
      </c>
      <c r="I370" s="13" t="s">
        <v>28</v>
      </c>
      <c r="J370" s="13" t="s">
        <v>47</v>
      </c>
      <c r="K370" s="13" t="s">
        <v>22</v>
      </c>
    </row>
    <row r="371" ht="24" spans="1:11">
      <c r="A371" s="13" t="s">
        <v>519</v>
      </c>
      <c r="B371" s="13" t="s">
        <v>520</v>
      </c>
      <c r="C371" s="13" t="s">
        <v>27</v>
      </c>
      <c r="D371" s="14">
        <v>73157414</v>
      </c>
      <c r="E371" s="15" t="s">
        <v>16</v>
      </c>
      <c r="F371" s="16" t="s">
        <v>17</v>
      </c>
      <c r="G371" s="13" t="s">
        <v>402</v>
      </c>
      <c r="H371" s="13" t="s">
        <v>357</v>
      </c>
      <c r="I371" s="13" t="s">
        <v>28</v>
      </c>
      <c r="J371" s="13" t="s">
        <v>47</v>
      </c>
      <c r="K371" s="13" t="s">
        <v>22</v>
      </c>
    </row>
    <row r="372" ht="24" spans="1:11">
      <c r="A372" s="13" t="s">
        <v>519</v>
      </c>
      <c r="B372" s="13" t="s">
        <v>520</v>
      </c>
      <c r="C372" s="13" t="s">
        <v>58</v>
      </c>
      <c r="D372" s="14">
        <v>57177266</v>
      </c>
      <c r="E372" s="17" t="s">
        <v>56</v>
      </c>
      <c r="F372" s="16" t="s">
        <v>17</v>
      </c>
      <c r="G372" s="13" t="s">
        <v>402</v>
      </c>
      <c r="H372" s="13" t="s">
        <v>357</v>
      </c>
      <c r="I372" s="13" t="s">
        <v>59</v>
      </c>
      <c r="J372" s="13" t="s">
        <v>47</v>
      </c>
      <c r="K372" s="13" t="s">
        <v>38</v>
      </c>
    </row>
    <row r="373" ht="24" spans="1:11">
      <c r="A373" s="13" t="s">
        <v>519</v>
      </c>
      <c r="B373" s="13" t="s">
        <v>520</v>
      </c>
      <c r="C373" s="13" t="s">
        <v>55</v>
      </c>
      <c r="D373" s="14">
        <v>62998671</v>
      </c>
      <c r="E373" s="17" t="s">
        <v>56</v>
      </c>
      <c r="F373" s="16" t="s">
        <v>17</v>
      </c>
      <c r="G373" s="13" t="s">
        <v>402</v>
      </c>
      <c r="H373" s="13" t="s">
        <v>357</v>
      </c>
      <c r="I373" s="13" t="s">
        <v>57</v>
      </c>
      <c r="J373" s="13" t="s">
        <v>47</v>
      </c>
      <c r="K373" s="13" t="s">
        <v>38</v>
      </c>
    </row>
    <row r="374" ht="24" spans="1:11">
      <c r="A374" s="13" t="s">
        <v>519</v>
      </c>
      <c r="B374" s="13" t="s">
        <v>520</v>
      </c>
      <c r="C374" s="13" t="s">
        <v>30</v>
      </c>
      <c r="D374" s="14">
        <v>73157414</v>
      </c>
      <c r="E374" s="15" t="s">
        <v>16</v>
      </c>
      <c r="F374" s="16" t="s">
        <v>17</v>
      </c>
      <c r="G374" s="13" t="s">
        <v>402</v>
      </c>
      <c r="H374" s="13" t="s">
        <v>357</v>
      </c>
      <c r="I374" s="13" t="s">
        <v>31</v>
      </c>
      <c r="J374" s="13" t="s">
        <v>47</v>
      </c>
      <c r="K374" s="13" t="s">
        <v>22</v>
      </c>
    </row>
    <row r="375" ht="133" customHeight="1" spans="1:11">
      <c r="A375" s="13" t="s">
        <v>519</v>
      </c>
      <c r="B375" s="13" t="s">
        <v>520</v>
      </c>
      <c r="C375" s="13" t="s">
        <v>527</v>
      </c>
      <c r="D375" s="14">
        <v>83880957</v>
      </c>
      <c r="E375" s="17" t="str">
        <f>_xlfn.DISPIMG("ID_B6DE7FD21EBB4B3B81B0FDE745018F68",1)</f>
        <v>=DISPIMG("ID_B6DE7FD21EBB4B3B81B0FDE745018F68",1)</v>
      </c>
      <c r="F375" s="16" t="s">
        <v>17</v>
      </c>
      <c r="G375" s="13" t="s">
        <v>402</v>
      </c>
      <c r="H375" s="13" t="s">
        <v>357</v>
      </c>
      <c r="I375" s="13" t="s">
        <v>227</v>
      </c>
      <c r="J375" s="13" t="s">
        <v>47</v>
      </c>
      <c r="K375" s="13" t="s">
        <v>65</v>
      </c>
    </row>
    <row r="376" ht="24" spans="1:11">
      <c r="A376" s="13" t="s">
        <v>519</v>
      </c>
      <c r="B376" s="13" t="s">
        <v>520</v>
      </c>
      <c r="C376" s="13" t="s">
        <v>247</v>
      </c>
      <c r="D376" s="14">
        <v>83661130</v>
      </c>
      <c r="E376" s="17" t="s">
        <v>243</v>
      </c>
      <c r="F376" s="16" t="s">
        <v>17</v>
      </c>
      <c r="G376" s="13" t="s">
        <v>402</v>
      </c>
      <c r="H376" s="13" t="s">
        <v>357</v>
      </c>
      <c r="I376" s="13" t="s">
        <v>28</v>
      </c>
      <c r="J376" s="13" t="s">
        <v>47</v>
      </c>
      <c r="K376" s="13" t="s">
        <v>65</v>
      </c>
    </row>
    <row r="377" ht="24" spans="1:11">
      <c r="A377" s="13" t="s">
        <v>519</v>
      </c>
      <c r="B377" s="13" t="s">
        <v>520</v>
      </c>
      <c r="C377" s="13" t="s">
        <v>286</v>
      </c>
      <c r="D377" s="14">
        <v>14393972</v>
      </c>
      <c r="E377" s="20" t="s">
        <v>528</v>
      </c>
      <c r="F377" s="16" t="s">
        <v>17</v>
      </c>
      <c r="G377" s="13" t="s">
        <v>402</v>
      </c>
      <c r="H377" s="13" t="s">
        <v>357</v>
      </c>
      <c r="I377" s="13" t="s">
        <v>94</v>
      </c>
      <c r="J377" s="13" t="s">
        <v>47</v>
      </c>
      <c r="K377" s="13" t="s">
        <v>108</v>
      </c>
    </row>
    <row r="378" ht="24" spans="1:11">
      <c r="A378" s="13" t="s">
        <v>519</v>
      </c>
      <c r="B378" s="13" t="s">
        <v>520</v>
      </c>
      <c r="C378" s="13" t="s">
        <v>529</v>
      </c>
      <c r="D378" s="14">
        <v>35816785</v>
      </c>
      <c r="E378" s="18" t="s">
        <v>530</v>
      </c>
      <c r="F378" s="16" t="s">
        <v>17</v>
      </c>
      <c r="G378" s="13" t="s">
        <v>402</v>
      </c>
      <c r="H378" s="13" t="s">
        <v>357</v>
      </c>
      <c r="I378" s="13" t="s">
        <v>94</v>
      </c>
      <c r="J378" s="13" t="s">
        <v>47</v>
      </c>
      <c r="K378" s="13" t="s">
        <v>38</v>
      </c>
    </row>
    <row r="379" ht="24" spans="1:11">
      <c r="A379" s="13" t="s">
        <v>519</v>
      </c>
      <c r="B379" s="13" t="s">
        <v>520</v>
      </c>
      <c r="C379" s="13" t="s">
        <v>192</v>
      </c>
      <c r="D379" s="14">
        <v>17333026</v>
      </c>
      <c r="E379" s="15" t="s">
        <v>167</v>
      </c>
      <c r="F379" s="16" t="s">
        <v>17</v>
      </c>
      <c r="G379" s="13" t="s">
        <v>402</v>
      </c>
      <c r="H379" s="13" t="s">
        <v>357</v>
      </c>
      <c r="I379" s="13" t="s">
        <v>36</v>
      </c>
      <c r="J379" s="13" t="s">
        <v>47</v>
      </c>
      <c r="K379" s="13" t="s">
        <v>22</v>
      </c>
    </row>
    <row r="380" ht="24" spans="1:11">
      <c r="A380" s="13" t="s">
        <v>519</v>
      </c>
      <c r="B380" s="13" t="s">
        <v>520</v>
      </c>
      <c r="C380" s="13" t="s">
        <v>354</v>
      </c>
      <c r="D380" s="14">
        <v>57177266</v>
      </c>
      <c r="E380" s="15" t="s">
        <v>167</v>
      </c>
      <c r="F380" s="16" t="s">
        <v>17</v>
      </c>
      <c r="G380" s="13" t="s">
        <v>402</v>
      </c>
      <c r="H380" s="13" t="s">
        <v>357</v>
      </c>
      <c r="I380" s="13" t="s">
        <v>81</v>
      </c>
      <c r="J380" s="13" t="s">
        <v>47</v>
      </c>
      <c r="K380" s="13" t="s">
        <v>22</v>
      </c>
    </row>
    <row r="381" ht="24" spans="1:11">
      <c r="A381" s="13" t="s">
        <v>519</v>
      </c>
      <c r="B381" s="13" t="s">
        <v>520</v>
      </c>
      <c r="C381" s="13" t="s">
        <v>270</v>
      </c>
      <c r="D381" s="14">
        <v>10606356</v>
      </c>
      <c r="E381" s="20" t="s">
        <v>120</v>
      </c>
      <c r="F381" s="16" t="s">
        <v>17</v>
      </c>
      <c r="G381" s="13" t="s">
        <v>402</v>
      </c>
      <c r="H381" s="13" t="s">
        <v>357</v>
      </c>
      <c r="I381" s="13" t="s">
        <v>121</v>
      </c>
      <c r="J381" s="13" t="s">
        <v>47</v>
      </c>
      <c r="K381" s="13" t="s">
        <v>108</v>
      </c>
    </row>
    <row r="382" ht="24" spans="1:11">
      <c r="A382" s="13" t="s">
        <v>519</v>
      </c>
      <c r="B382" s="13" t="s">
        <v>520</v>
      </c>
      <c r="C382" s="13" t="s">
        <v>295</v>
      </c>
      <c r="D382" s="14">
        <v>10606356</v>
      </c>
      <c r="E382" s="18" t="s">
        <v>296</v>
      </c>
      <c r="F382" s="16" t="s">
        <v>17</v>
      </c>
      <c r="G382" s="13" t="s">
        <v>402</v>
      </c>
      <c r="H382" s="13" t="s">
        <v>357</v>
      </c>
      <c r="I382" s="13" t="s">
        <v>127</v>
      </c>
      <c r="J382" s="13" t="s">
        <v>47</v>
      </c>
      <c r="K382" s="13" t="s">
        <v>65</v>
      </c>
    </row>
    <row r="383" ht="24" spans="1:11">
      <c r="A383" s="13" t="s">
        <v>519</v>
      </c>
      <c r="B383" s="13" t="s">
        <v>520</v>
      </c>
      <c r="C383" s="13" t="s">
        <v>193</v>
      </c>
      <c r="D383" s="14">
        <v>17333026</v>
      </c>
      <c r="E383" s="15" t="s">
        <v>167</v>
      </c>
      <c r="F383" s="16" t="s">
        <v>17</v>
      </c>
      <c r="G383" s="13" t="s">
        <v>402</v>
      </c>
      <c r="H383" s="13" t="s">
        <v>357</v>
      </c>
      <c r="I383" s="13" t="s">
        <v>36</v>
      </c>
      <c r="J383" s="13" t="s">
        <v>47</v>
      </c>
      <c r="K383" s="13" t="s">
        <v>22</v>
      </c>
    </row>
    <row r="384" ht="24" spans="1:11">
      <c r="A384" s="13" t="s">
        <v>519</v>
      </c>
      <c r="B384" s="13" t="s">
        <v>520</v>
      </c>
      <c r="C384" s="13" t="s">
        <v>531</v>
      </c>
      <c r="D384" s="14">
        <v>78251007</v>
      </c>
      <c r="E384" s="18" t="s">
        <v>123</v>
      </c>
      <c r="F384" s="16" t="s">
        <v>17</v>
      </c>
      <c r="G384" s="13" t="s">
        <v>402</v>
      </c>
      <c r="H384" s="13" t="s">
        <v>357</v>
      </c>
      <c r="I384" s="13" t="s">
        <v>121</v>
      </c>
      <c r="J384" s="13" t="s">
        <v>47</v>
      </c>
      <c r="K384" s="13" t="s">
        <v>38</v>
      </c>
    </row>
    <row r="385" ht="24" spans="1:11">
      <c r="A385" s="13" t="s">
        <v>519</v>
      </c>
      <c r="B385" s="13" t="s">
        <v>520</v>
      </c>
      <c r="C385" s="13" t="s">
        <v>337</v>
      </c>
      <c r="D385" s="14">
        <v>62998671</v>
      </c>
      <c r="E385" s="17" t="s">
        <v>338</v>
      </c>
      <c r="F385" s="16" t="s">
        <v>17</v>
      </c>
      <c r="G385" s="13" t="s">
        <v>402</v>
      </c>
      <c r="H385" s="13" t="s">
        <v>357</v>
      </c>
      <c r="I385" s="13" t="s">
        <v>31</v>
      </c>
      <c r="J385" s="13" t="s">
        <v>47</v>
      </c>
      <c r="K385" s="13" t="s">
        <v>38</v>
      </c>
    </row>
    <row r="386" ht="24" spans="1:11">
      <c r="A386" s="13" t="s">
        <v>519</v>
      </c>
      <c r="B386" s="13" t="s">
        <v>520</v>
      </c>
      <c r="C386" s="13" t="s">
        <v>341</v>
      </c>
      <c r="D386" s="14">
        <v>78251007</v>
      </c>
      <c r="E386" s="17" t="s">
        <v>338</v>
      </c>
      <c r="F386" s="16" t="s">
        <v>17</v>
      </c>
      <c r="G386" s="13" t="s">
        <v>402</v>
      </c>
      <c r="H386" s="13" t="s">
        <v>357</v>
      </c>
      <c r="I386" s="13" t="s">
        <v>75</v>
      </c>
      <c r="J386" s="13" t="s">
        <v>47</v>
      </c>
      <c r="K386" s="13" t="s">
        <v>38</v>
      </c>
    </row>
    <row r="387" ht="24" spans="1:11">
      <c r="A387" s="13" t="s">
        <v>519</v>
      </c>
      <c r="B387" s="13" t="s">
        <v>520</v>
      </c>
      <c r="C387" s="13" t="s">
        <v>340</v>
      </c>
      <c r="D387" s="14">
        <v>78251007</v>
      </c>
      <c r="E387" s="17" t="s">
        <v>338</v>
      </c>
      <c r="F387" s="16" t="s">
        <v>17</v>
      </c>
      <c r="G387" s="13" t="s">
        <v>402</v>
      </c>
      <c r="H387" s="13" t="s">
        <v>357</v>
      </c>
      <c r="I387" s="13" t="s">
        <v>31</v>
      </c>
      <c r="J387" s="13" t="s">
        <v>47</v>
      </c>
      <c r="K387" s="13" t="s">
        <v>38</v>
      </c>
    </row>
    <row r="388" ht="24" spans="1:11">
      <c r="A388" s="13" t="s">
        <v>519</v>
      </c>
      <c r="B388" s="13" t="s">
        <v>520</v>
      </c>
      <c r="C388" s="13" t="s">
        <v>166</v>
      </c>
      <c r="D388" s="14">
        <v>97780398</v>
      </c>
      <c r="E388" s="15" t="s">
        <v>167</v>
      </c>
      <c r="F388" s="16" t="s">
        <v>17</v>
      </c>
      <c r="G388" s="13" t="s">
        <v>402</v>
      </c>
      <c r="H388" s="13" t="s">
        <v>357</v>
      </c>
      <c r="I388" s="13" t="s">
        <v>36</v>
      </c>
      <c r="J388" s="13" t="s">
        <v>47</v>
      </c>
      <c r="K388" s="13" t="s">
        <v>22</v>
      </c>
    </row>
    <row r="389" ht="24" spans="1:11">
      <c r="A389" s="13" t="s">
        <v>519</v>
      </c>
      <c r="B389" s="13" t="s">
        <v>520</v>
      </c>
      <c r="C389" s="13" t="s">
        <v>290</v>
      </c>
      <c r="D389" s="14">
        <v>16234430</v>
      </c>
      <c r="E389" s="20" t="s">
        <v>532</v>
      </c>
      <c r="F389" s="16" t="s">
        <v>17</v>
      </c>
      <c r="G389" s="13" t="s">
        <v>402</v>
      </c>
      <c r="H389" s="13" t="s">
        <v>357</v>
      </c>
      <c r="I389" s="13" t="s">
        <v>36</v>
      </c>
      <c r="J389" s="13" t="s">
        <v>47</v>
      </c>
      <c r="K389" s="13" t="s">
        <v>108</v>
      </c>
    </row>
    <row r="390" ht="24" spans="1:11">
      <c r="A390" s="13" t="s">
        <v>519</v>
      </c>
      <c r="B390" s="13" t="s">
        <v>520</v>
      </c>
      <c r="C390" s="13" t="s">
        <v>293</v>
      </c>
      <c r="D390" s="14">
        <v>31330290</v>
      </c>
      <c r="E390" s="20" t="s">
        <v>533</v>
      </c>
      <c r="F390" s="16" t="s">
        <v>17</v>
      </c>
      <c r="G390" s="13" t="s">
        <v>402</v>
      </c>
      <c r="H390" s="13" t="s">
        <v>357</v>
      </c>
      <c r="I390" s="13" t="s">
        <v>36</v>
      </c>
      <c r="J390" s="13" t="s">
        <v>47</v>
      </c>
      <c r="K390" s="13" t="s">
        <v>108</v>
      </c>
    </row>
    <row r="391" ht="24" spans="1:11">
      <c r="A391" s="13" t="s">
        <v>519</v>
      </c>
      <c r="B391" s="13" t="s">
        <v>520</v>
      </c>
      <c r="C391" s="13" t="s">
        <v>300</v>
      </c>
      <c r="D391" s="14">
        <v>31330290</v>
      </c>
      <c r="E391" s="20" t="s">
        <v>534</v>
      </c>
      <c r="F391" s="16" t="s">
        <v>17</v>
      </c>
      <c r="G391" s="13" t="s">
        <v>402</v>
      </c>
      <c r="H391" s="13" t="s">
        <v>357</v>
      </c>
      <c r="I391" s="13" t="s">
        <v>36</v>
      </c>
      <c r="J391" s="13" t="s">
        <v>47</v>
      </c>
      <c r="K391" s="13" t="s">
        <v>108</v>
      </c>
    </row>
    <row r="392" ht="24" spans="1:11">
      <c r="A392" s="13" t="s">
        <v>519</v>
      </c>
      <c r="B392" s="13" t="s">
        <v>520</v>
      </c>
      <c r="C392" s="13" t="s">
        <v>535</v>
      </c>
      <c r="D392" s="14">
        <v>83482810</v>
      </c>
      <c r="E392" s="18" t="s">
        <v>297</v>
      </c>
      <c r="F392" s="16" t="s">
        <v>17</v>
      </c>
      <c r="G392" s="13" t="s">
        <v>402</v>
      </c>
      <c r="H392" s="13" t="s">
        <v>357</v>
      </c>
      <c r="I392" s="13" t="s">
        <v>68</v>
      </c>
      <c r="J392" s="13" t="s">
        <v>47</v>
      </c>
      <c r="K392" s="13" t="s">
        <v>65</v>
      </c>
    </row>
    <row r="393" ht="133" customHeight="1" spans="1:11">
      <c r="A393" s="13" t="s">
        <v>519</v>
      </c>
      <c r="B393" s="13" t="s">
        <v>520</v>
      </c>
      <c r="C393" s="13" t="s">
        <v>226</v>
      </c>
      <c r="D393" s="14">
        <v>83880957</v>
      </c>
      <c r="E393" s="17" t="str">
        <f>_xlfn.DISPIMG("ID_4067299519C346D5805AF5AB9D0522E6",1)</f>
        <v>=DISPIMG("ID_4067299519C346D5805AF5AB9D0522E6",1)</v>
      </c>
      <c r="F393" s="16" t="s">
        <v>17</v>
      </c>
      <c r="G393" s="13" t="s">
        <v>402</v>
      </c>
      <c r="H393" s="13" t="s">
        <v>357</v>
      </c>
      <c r="I393" s="13" t="s">
        <v>227</v>
      </c>
      <c r="J393" s="13" t="s">
        <v>47</v>
      </c>
      <c r="K393" s="13" t="s">
        <v>65</v>
      </c>
    </row>
    <row r="394" ht="24" spans="1:11">
      <c r="A394" s="13" t="s">
        <v>519</v>
      </c>
      <c r="B394" s="13" t="s">
        <v>520</v>
      </c>
      <c r="C394" s="13" t="s">
        <v>99</v>
      </c>
      <c r="D394" s="14">
        <v>99107899</v>
      </c>
      <c r="E394" s="18" t="s">
        <v>100</v>
      </c>
      <c r="F394" s="16" t="s">
        <v>17</v>
      </c>
      <c r="G394" s="13" t="s">
        <v>402</v>
      </c>
      <c r="H394" s="13" t="s">
        <v>357</v>
      </c>
      <c r="I394" s="13" t="s">
        <v>121</v>
      </c>
      <c r="J394" s="13" t="s">
        <v>47</v>
      </c>
      <c r="K394" s="13" t="s">
        <v>38</v>
      </c>
    </row>
    <row r="395" ht="24" spans="1:11">
      <c r="A395" s="13" t="s">
        <v>519</v>
      </c>
      <c r="B395" s="13" t="s">
        <v>520</v>
      </c>
      <c r="C395" s="13" t="s">
        <v>140</v>
      </c>
      <c r="D395" s="14">
        <v>81087617</v>
      </c>
      <c r="E395" s="20" t="s">
        <v>135</v>
      </c>
      <c r="F395" s="16" t="s">
        <v>17</v>
      </c>
      <c r="G395" s="13" t="s">
        <v>402</v>
      </c>
      <c r="H395" s="13" t="s">
        <v>357</v>
      </c>
      <c r="I395" s="13" t="s">
        <v>94</v>
      </c>
      <c r="J395" s="13" t="s">
        <v>47</v>
      </c>
      <c r="K395" s="13" t="s">
        <v>108</v>
      </c>
    </row>
    <row r="396" ht="24" spans="1:11">
      <c r="A396" s="13" t="s">
        <v>519</v>
      </c>
      <c r="B396" s="13" t="s">
        <v>520</v>
      </c>
      <c r="C396" s="13" t="s">
        <v>191</v>
      </c>
      <c r="D396" s="14">
        <v>99107899</v>
      </c>
      <c r="E396" s="15" t="s">
        <v>167</v>
      </c>
      <c r="F396" s="16" t="s">
        <v>17</v>
      </c>
      <c r="G396" s="13" t="s">
        <v>402</v>
      </c>
      <c r="H396" s="13" t="s">
        <v>357</v>
      </c>
      <c r="I396" s="13" t="s">
        <v>36</v>
      </c>
      <c r="J396" s="13" t="s">
        <v>47</v>
      </c>
      <c r="K396" s="13" t="s">
        <v>22</v>
      </c>
    </row>
    <row r="397" ht="24" spans="1:11">
      <c r="A397" s="13" t="s">
        <v>519</v>
      </c>
      <c r="B397" s="13" t="s">
        <v>520</v>
      </c>
      <c r="C397" s="13" t="s">
        <v>531</v>
      </c>
      <c r="D397" s="20">
        <v>54233414</v>
      </c>
      <c r="E397" s="18" t="s">
        <v>123</v>
      </c>
      <c r="F397" s="16" t="s">
        <v>17</v>
      </c>
      <c r="G397" s="13" t="s">
        <v>402</v>
      </c>
      <c r="H397" s="13" t="s">
        <v>357</v>
      </c>
      <c r="I397" s="13" t="s">
        <v>121</v>
      </c>
      <c r="J397" s="13" t="s">
        <v>47</v>
      </c>
      <c r="K397" s="13" t="s">
        <v>38</v>
      </c>
    </row>
    <row r="398" ht="24" spans="1:11">
      <c r="A398" s="13" t="s">
        <v>519</v>
      </c>
      <c r="B398" s="13" t="s">
        <v>520</v>
      </c>
      <c r="C398" s="13" t="s">
        <v>342</v>
      </c>
      <c r="D398" s="14">
        <v>54233414</v>
      </c>
      <c r="E398" s="17" t="s">
        <v>338</v>
      </c>
      <c r="F398" s="16" t="s">
        <v>17</v>
      </c>
      <c r="G398" s="13" t="s">
        <v>402</v>
      </c>
      <c r="H398" s="13" t="s">
        <v>357</v>
      </c>
      <c r="I398" s="13" t="s">
        <v>75</v>
      </c>
      <c r="J398" s="13" t="s">
        <v>47</v>
      </c>
      <c r="K398" s="13" t="s">
        <v>38</v>
      </c>
    </row>
    <row r="399" ht="24" spans="1:11">
      <c r="A399" s="13" t="s">
        <v>519</v>
      </c>
      <c r="B399" s="13" t="s">
        <v>520</v>
      </c>
      <c r="C399" s="13" t="s">
        <v>134</v>
      </c>
      <c r="D399" s="14">
        <v>91250978</v>
      </c>
      <c r="E399" s="20" t="s">
        <v>135</v>
      </c>
      <c r="F399" s="16" t="s">
        <v>17</v>
      </c>
      <c r="G399" s="13" t="s">
        <v>402</v>
      </c>
      <c r="H399" s="13" t="s">
        <v>357</v>
      </c>
      <c r="I399" s="13" t="s">
        <v>36</v>
      </c>
      <c r="J399" s="13" t="s">
        <v>47</v>
      </c>
      <c r="K399" s="13" t="s">
        <v>108</v>
      </c>
    </row>
    <row r="400" ht="24" spans="1:11">
      <c r="A400" s="13" t="s">
        <v>519</v>
      </c>
      <c r="B400" s="13" t="s">
        <v>520</v>
      </c>
      <c r="C400" s="13" t="s">
        <v>34</v>
      </c>
      <c r="D400" s="14">
        <v>67633229</v>
      </c>
      <c r="E400" s="17" t="s">
        <v>35</v>
      </c>
      <c r="F400" s="16" t="s">
        <v>17</v>
      </c>
      <c r="G400" s="13" t="s">
        <v>402</v>
      </c>
      <c r="H400" s="13" t="s">
        <v>357</v>
      </c>
      <c r="I400" s="13" t="s">
        <v>36</v>
      </c>
      <c r="J400" s="13" t="s">
        <v>47</v>
      </c>
      <c r="K400" s="13" t="s">
        <v>38</v>
      </c>
    </row>
    <row r="401" ht="24" spans="1:11">
      <c r="A401" s="13" t="s">
        <v>519</v>
      </c>
      <c r="B401" s="13" t="s">
        <v>520</v>
      </c>
      <c r="C401" s="13" t="s">
        <v>84</v>
      </c>
      <c r="D401" s="14">
        <v>81894432</v>
      </c>
      <c r="E401" s="17" t="s">
        <v>85</v>
      </c>
      <c r="F401" s="16" t="s">
        <v>17</v>
      </c>
      <c r="G401" s="13" t="s">
        <v>402</v>
      </c>
      <c r="H401" s="13" t="s">
        <v>357</v>
      </c>
      <c r="I401" s="13" t="s">
        <v>81</v>
      </c>
      <c r="J401" s="13" t="s">
        <v>47</v>
      </c>
      <c r="K401" s="13" t="s">
        <v>65</v>
      </c>
    </row>
    <row r="402" ht="24" spans="1:11">
      <c r="A402" s="13" t="s">
        <v>519</v>
      </c>
      <c r="B402" s="13" t="s">
        <v>520</v>
      </c>
      <c r="C402" s="13" t="s">
        <v>298</v>
      </c>
      <c r="D402" s="14">
        <v>81894432</v>
      </c>
      <c r="E402" s="17" t="s">
        <v>299</v>
      </c>
      <c r="F402" s="16" t="s">
        <v>17</v>
      </c>
      <c r="G402" s="13" t="s">
        <v>402</v>
      </c>
      <c r="H402" s="13" t="s">
        <v>357</v>
      </c>
      <c r="I402" s="13" t="s">
        <v>207</v>
      </c>
      <c r="J402" s="13" t="s">
        <v>47</v>
      </c>
      <c r="K402" s="13" t="s">
        <v>65</v>
      </c>
    </row>
    <row r="403" ht="24" spans="1:11">
      <c r="A403" s="13" t="s">
        <v>519</v>
      </c>
      <c r="B403" s="13" t="s">
        <v>520</v>
      </c>
      <c r="C403" s="13" t="s">
        <v>116</v>
      </c>
      <c r="D403" s="14">
        <v>95116878</v>
      </c>
      <c r="E403" s="17" t="s">
        <v>117</v>
      </c>
      <c r="F403" s="16" t="s">
        <v>17</v>
      </c>
      <c r="G403" s="13" t="s">
        <v>402</v>
      </c>
      <c r="H403" s="13" t="s">
        <v>357</v>
      </c>
      <c r="I403" s="13" t="s">
        <v>118</v>
      </c>
      <c r="J403" s="13" t="s">
        <v>47</v>
      </c>
      <c r="K403" s="13" t="s">
        <v>65</v>
      </c>
    </row>
    <row r="404" ht="24" spans="1:11">
      <c r="A404" s="13" t="s">
        <v>519</v>
      </c>
      <c r="B404" s="13" t="s">
        <v>520</v>
      </c>
      <c r="C404" s="13" t="s">
        <v>536</v>
      </c>
      <c r="D404" s="14">
        <v>80402001</v>
      </c>
      <c r="E404" s="17" t="s">
        <v>522</v>
      </c>
      <c r="F404" s="16" t="s">
        <v>17</v>
      </c>
      <c r="G404" s="13" t="s">
        <v>402</v>
      </c>
      <c r="H404" s="13" t="s">
        <v>357</v>
      </c>
      <c r="I404" s="13" t="s">
        <v>75</v>
      </c>
      <c r="J404" s="13" t="s">
        <v>47</v>
      </c>
      <c r="K404" s="13" t="s">
        <v>523</v>
      </c>
    </row>
    <row r="405" ht="24" spans="1:11">
      <c r="A405" s="13" t="s">
        <v>519</v>
      </c>
      <c r="B405" s="13" t="s">
        <v>520</v>
      </c>
      <c r="C405" s="13" t="s">
        <v>451</v>
      </c>
      <c r="D405" s="14">
        <v>41746376</v>
      </c>
      <c r="E405" s="20" t="s">
        <v>449</v>
      </c>
      <c r="F405" s="16" t="s">
        <v>17</v>
      </c>
      <c r="G405" s="13" t="s">
        <v>402</v>
      </c>
      <c r="H405" s="13" t="s">
        <v>357</v>
      </c>
      <c r="I405" s="13" t="s">
        <v>31</v>
      </c>
      <c r="J405" s="13" t="s">
        <v>47</v>
      </c>
      <c r="K405" s="13" t="s">
        <v>108</v>
      </c>
    </row>
    <row r="406" ht="24" spans="1:11">
      <c r="A406" s="13" t="s">
        <v>519</v>
      </c>
      <c r="B406" s="13" t="s">
        <v>520</v>
      </c>
      <c r="C406" s="13" t="s">
        <v>537</v>
      </c>
      <c r="D406" s="14">
        <v>67633229</v>
      </c>
      <c r="E406" s="17" t="s">
        <v>35</v>
      </c>
      <c r="F406" s="16" t="s">
        <v>17</v>
      </c>
      <c r="G406" s="13" t="s">
        <v>402</v>
      </c>
      <c r="H406" s="13" t="s">
        <v>357</v>
      </c>
      <c r="I406" s="13" t="s">
        <v>101</v>
      </c>
      <c r="J406" s="13" t="s">
        <v>47</v>
      </c>
      <c r="K406" s="13" t="s">
        <v>38</v>
      </c>
    </row>
    <row r="407" ht="24" spans="1:11">
      <c r="A407" s="13" t="s">
        <v>519</v>
      </c>
      <c r="B407" s="13" t="s">
        <v>520</v>
      </c>
      <c r="C407" s="13" t="s">
        <v>222</v>
      </c>
      <c r="D407" s="14">
        <v>67633229</v>
      </c>
      <c r="E407" s="18" t="s">
        <v>123</v>
      </c>
      <c r="F407" s="16" t="s">
        <v>17</v>
      </c>
      <c r="G407" s="13" t="s">
        <v>402</v>
      </c>
      <c r="H407" s="13" t="s">
        <v>357</v>
      </c>
      <c r="I407" s="13" t="s">
        <v>121</v>
      </c>
      <c r="J407" s="13" t="s">
        <v>47</v>
      </c>
      <c r="K407" s="13" t="s">
        <v>38</v>
      </c>
    </row>
    <row r="408" ht="24" spans="1:11">
      <c r="A408" s="13" t="s">
        <v>519</v>
      </c>
      <c r="B408" s="13" t="s">
        <v>520</v>
      </c>
      <c r="C408" s="13" t="s">
        <v>125</v>
      </c>
      <c r="D408" s="14">
        <v>95116878</v>
      </c>
      <c r="E408" s="17" t="s">
        <v>126</v>
      </c>
      <c r="F408" s="16" t="s">
        <v>17</v>
      </c>
      <c r="G408" s="13" t="s">
        <v>402</v>
      </c>
      <c r="H408" s="13" t="s">
        <v>357</v>
      </c>
      <c r="I408" s="13" t="s">
        <v>127</v>
      </c>
      <c r="J408" s="13" t="s">
        <v>47</v>
      </c>
      <c r="K408" s="13" t="s">
        <v>65</v>
      </c>
    </row>
    <row r="409" ht="24" spans="1:11">
      <c r="A409" s="13" t="s">
        <v>519</v>
      </c>
      <c r="B409" s="13" t="s">
        <v>520</v>
      </c>
      <c r="C409" s="13" t="s">
        <v>242</v>
      </c>
      <c r="D409" s="14">
        <v>44101172</v>
      </c>
      <c r="E409" s="17" t="s">
        <v>243</v>
      </c>
      <c r="F409" s="16" t="s">
        <v>17</v>
      </c>
      <c r="G409" s="13" t="s">
        <v>402</v>
      </c>
      <c r="H409" s="13" t="s">
        <v>357</v>
      </c>
      <c r="I409" s="13" t="s">
        <v>26</v>
      </c>
      <c r="J409" s="13" t="s">
        <v>47</v>
      </c>
      <c r="K409" s="13" t="s">
        <v>65</v>
      </c>
    </row>
    <row r="410" ht="24" spans="1:11">
      <c r="A410" s="13" t="s">
        <v>519</v>
      </c>
      <c r="B410" s="13" t="s">
        <v>520</v>
      </c>
      <c r="C410" s="13" t="s">
        <v>446</v>
      </c>
      <c r="D410" s="14">
        <v>33746408</v>
      </c>
      <c r="E410" s="17" t="s">
        <v>243</v>
      </c>
      <c r="F410" s="16" t="s">
        <v>17</v>
      </c>
      <c r="G410" s="13" t="s">
        <v>402</v>
      </c>
      <c r="H410" s="13" t="s">
        <v>357</v>
      </c>
      <c r="I410" s="13" t="s">
        <v>31</v>
      </c>
      <c r="J410" s="13" t="s">
        <v>47</v>
      </c>
      <c r="K410" s="13" t="s">
        <v>65</v>
      </c>
    </row>
    <row r="411" ht="24" spans="1:11">
      <c r="A411" s="13" t="s">
        <v>519</v>
      </c>
      <c r="B411" s="13" t="s">
        <v>520</v>
      </c>
      <c r="C411" s="13" t="s">
        <v>25</v>
      </c>
      <c r="D411" s="14">
        <v>82356965</v>
      </c>
      <c r="E411" s="15" t="s">
        <v>16</v>
      </c>
      <c r="F411" s="16" t="s">
        <v>17</v>
      </c>
      <c r="G411" s="13" t="s">
        <v>402</v>
      </c>
      <c r="H411" s="13" t="s">
        <v>357</v>
      </c>
      <c r="I411" s="13" t="s">
        <v>26</v>
      </c>
      <c r="J411" s="13" t="s">
        <v>47</v>
      </c>
      <c r="K411" s="13" t="s">
        <v>22</v>
      </c>
    </row>
    <row r="412" ht="24" spans="1:11">
      <c r="A412" s="13" t="s">
        <v>519</v>
      </c>
      <c r="B412" s="13" t="s">
        <v>520</v>
      </c>
      <c r="C412" s="13" t="s">
        <v>181</v>
      </c>
      <c r="D412" s="14">
        <v>70724112</v>
      </c>
      <c r="E412" s="15" t="s">
        <v>167</v>
      </c>
      <c r="F412" s="16" t="s">
        <v>17</v>
      </c>
      <c r="G412" s="13" t="s">
        <v>402</v>
      </c>
      <c r="H412" s="13" t="s">
        <v>357</v>
      </c>
      <c r="I412" s="13" t="s">
        <v>26</v>
      </c>
      <c r="J412" s="13" t="s">
        <v>47</v>
      </c>
      <c r="K412" s="13" t="s">
        <v>22</v>
      </c>
    </row>
    <row r="413" ht="24" spans="1:11">
      <c r="A413" s="13" t="s">
        <v>519</v>
      </c>
      <c r="B413" s="13" t="s">
        <v>520</v>
      </c>
      <c r="C413" s="13" t="s">
        <v>248</v>
      </c>
      <c r="D413" s="14">
        <v>83661130</v>
      </c>
      <c r="E413" s="17" t="s">
        <v>243</v>
      </c>
      <c r="F413" s="16" t="s">
        <v>17</v>
      </c>
      <c r="G413" s="13" t="s">
        <v>402</v>
      </c>
      <c r="H413" s="13" t="s">
        <v>357</v>
      </c>
      <c r="I413" s="13" t="s">
        <v>31</v>
      </c>
      <c r="J413" s="13" t="s">
        <v>47</v>
      </c>
      <c r="K413" s="13" t="s">
        <v>65</v>
      </c>
    </row>
    <row r="414" ht="24" spans="1:11">
      <c r="A414" s="13" t="s">
        <v>519</v>
      </c>
      <c r="B414" s="13" t="s">
        <v>520</v>
      </c>
      <c r="C414" s="13" t="s">
        <v>141</v>
      </c>
      <c r="D414" s="14">
        <v>81087617</v>
      </c>
      <c r="E414" s="20" t="s">
        <v>135</v>
      </c>
      <c r="F414" s="16" t="s">
        <v>17</v>
      </c>
      <c r="G414" s="13" t="s">
        <v>402</v>
      </c>
      <c r="H414" s="13" t="s">
        <v>357</v>
      </c>
      <c r="I414" s="13" t="s">
        <v>20</v>
      </c>
      <c r="J414" s="13" t="s">
        <v>47</v>
      </c>
      <c r="K414" s="13" t="s">
        <v>108</v>
      </c>
    </row>
    <row r="415" ht="24" spans="1:11">
      <c r="A415" s="13" t="s">
        <v>519</v>
      </c>
      <c r="B415" s="13" t="s">
        <v>520</v>
      </c>
      <c r="C415" s="13" t="s">
        <v>538</v>
      </c>
      <c r="D415" s="14">
        <v>35816785</v>
      </c>
      <c r="E415" s="17" t="s">
        <v>522</v>
      </c>
      <c r="F415" s="16" t="s">
        <v>17</v>
      </c>
      <c r="G415" s="13" t="s">
        <v>402</v>
      </c>
      <c r="H415" s="13" t="s">
        <v>357</v>
      </c>
      <c r="I415" s="13" t="s">
        <v>485</v>
      </c>
      <c r="J415" s="13" t="s">
        <v>47</v>
      </c>
      <c r="K415" s="13" t="s">
        <v>523</v>
      </c>
    </row>
    <row r="416" ht="24" spans="1:11">
      <c r="A416" s="13" t="s">
        <v>519</v>
      </c>
      <c r="B416" s="13" t="s">
        <v>520</v>
      </c>
      <c r="C416" s="13" t="s">
        <v>66</v>
      </c>
      <c r="D416" s="14">
        <v>83482810</v>
      </c>
      <c r="E416" s="17" t="s">
        <v>297</v>
      </c>
      <c r="F416" s="16" t="s">
        <v>17</v>
      </c>
      <c r="G416" s="13" t="s">
        <v>402</v>
      </c>
      <c r="H416" s="13" t="s">
        <v>357</v>
      </c>
      <c r="I416" s="13" t="s">
        <v>68</v>
      </c>
      <c r="J416" s="13" t="s">
        <v>47</v>
      </c>
      <c r="K416" s="13" t="s">
        <v>65</v>
      </c>
    </row>
    <row r="417" ht="24" spans="1:11">
      <c r="A417" s="13" t="s">
        <v>519</v>
      </c>
      <c r="B417" s="13" t="s">
        <v>520</v>
      </c>
      <c r="C417" s="13" t="s">
        <v>539</v>
      </c>
      <c r="D417" s="14">
        <v>48882772</v>
      </c>
      <c r="E417" s="18" t="s">
        <v>530</v>
      </c>
      <c r="F417" s="16" t="s">
        <v>17</v>
      </c>
      <c r="G417" s="13" t="s">
        <v>402</v>
      </c>
      <c r="H417" s="13" t="s">
        <v>357</v>
      </c>
      <c r="I417" s="13" t="s">
        <v>94</v>
      </c>
      <c r="J417" s="13" t="s">
        <v>47</v>
      </c>
      <c r="K417" s="13" t="s">
        <v>38</v>
      </c>
    </row>
    <row r="418" ht="24" spans="1:11">
      <c r="A418" s="13" t="s">
        <v>519</v>
      </c>
      <c r="B418" s="13" t="s">
        <v>520</v>
      </c>
      <c r="C418" s="13" t="s">
        <v>179</v>
      </c>
      <c r="D418" s="14">
        <v>97780398</v>
      </c>
      <c r="E418" s="15" t="s">
        <v>167</v>
      </c>
      <c r="F418" s="16" t="s">
        <v>17</v>
      </c>
      <c r="G418" s="13" t="s">
        <v>402</v>
      </c>
      <c r="H418" s="13" t="s">
        <v>357</v>
      </c>
      <c r="I418" s="13" t="s">
        <v>26</v>
      </c>
      <c r="J418" s="13" t="s">
        <v>47</v>
      </c>
      <c r="K418" s="13" t="s">
        <v>22</v>
      </c>
    </row>
    <row r="419" ht="24" spans="1:11">
      <c r="A419" s="13" t="s">
        <v>519</v>
      </c>
      <c r="B419" s="13" t="s">
        <v>520</v>
      </c>
      <c r="C419" s="13" t="s">
        <v>324</v>
      </c>
      <c r="D419" s="14">
        <v>72716064</v>
      </c>
      <c r="E419" s="20" t="s">
        <v>322</v>
      </c>
      <c r="F419" s="16" t="s">
        <v>17</v>
      </c>
      <c r="G419" s="13" t="s">
        <v>402</v>
      </c>
      <c r="H419" s="13" t="s">
        <v>357</v>
      </c>
      <c r="I419" s="13" t="s">
        <v>118</v>
      </c>
      <c r="J419" s="13" t="s">
        <v>47</v>
      </c>
      <c r="K419" s="13" t="s">
        <v>108</v>
      </c>
    </row>
    <row r="420" ht="24" spans="1:11">
      <c r="A420" s="13" t="s">
        <v>519</v>
      </c>
      <c r="B420" s="13" t="s">
        <v>520</v>
      </c>
      <c r="C420" s="13" t="s">
        <v>443</v>
      </c>
      <c r="D420" s="14">
        <v>72716064</v>
      </c>
      <c r="E420" s="20" t="s">
        <v>322</v>
      </c>
      <c r="F420" s="16" t="s">
        <v>17</v>
      </c>
      <c r="G420" s="13" t="s">
        <v>402</v>
      </c>
      <c r="H420" s="13" t="s">
        <v>357</v>
      </c>
      <c r="I420" s="13" t="s">
        <v>81</v>
      </c>
      <c r="J420" s="13" t="s">
        <v>47</v>
      </c>
      <c r="K420" s="13" t="s">
        <v>108</v>
      </c>
    </row>
    <row r="421" ht="24" spans="1:11">
      <c r="A421" s="13" t="s">
        <v>519</v>
      </c>
      <c r="B421" s="13" t="s">
        <v>520</v>
      </c>
      <c r="C421" s="13" t="s">
        <v>139</v>
      </c>
      <c r="D421" s="14">
        <v>91250978</v>
      </c>
      <c r="E421" s="20" t="s">
        <v>135</v>
      </c>
      <c r="F421" s="16" t="s">
        <v>17</v>
      </c>
      <c r="G421" s="13" t="s">
        <v>402</v>
      </c>
      <c r="H421" s="13" t="s">
        <v>357</v>
      </c>
      <c r="I421" s="13" t="s">
        <v>36</v>
      </c>
      <c r="J421" s="13" t="s">
        <v>47</v>
      </c>
      <c r="K421" s="13" t="s">
        <v>108</v>
      </c>
    </row>
    <row r="422" ht="24" spans="1:11">
      <c r="A422" s="13" t="s">
        <v>519</v>
      </c>
      <c r="B422" s="13" t="s">
        <v>520</v>
      </c>
      <c r="C422" s="13" t="s">
        <v>15</v>
      </c>
      <c r="D422" s="14">
        <v>26963702</v>
      </c>
      <c r="E422" s="15" t="s">
        <v>16</v>
      </c>
      <c r="F422" s="16" t="s">
        <v>17</v>
      </c>
      <c r="G422" s="13" t="s">
        <v>402</v>
      </c>
      <c r="H422" s="13" t="s">
        <v>357</v>
      </c>
      <c r="I422" s="13" t="s">
        <v>20</v>
      </c>
      <c r="J422" s="13" t="s">
        <v>47</v>
      </c>
      <c r="K422" s="13" t="s">
        <v>22</v>
      </c>
    </row>
    <row r="423" ht="24" spans="1:11">
      <c r="A423" s="13" t="s">
        <v>519</v>
      </c>
      <c r="B423" s="13" t="s">
        <v>520</v>
      </c>
      <c r="C423" s="13" t="s">
        <v>23</v>
      </c>
      <c r="D423" s="14">
        <v>82356965</v>
      </c>
      <c r="E423" s="15" t="s">
        <v>16</v>
      </c>
      <c r="F423" s="16" t="s">
        <v>17</v>
      </c>
      <c r="G423" s="13" t="s">
        <v>402</v>
      </c>
      <c r="H423" s="13" t="s">
        <v>357</v>
      </c>
      <c r="I423" s="13" t="s">
        <v>24</v>
      </c>
      <c r="J423" s="13" t="s">
        <v>47</v>
      </c>
      <c r="K423" s="13" t="s">
        <v>22</v>
      </c>
    </row>
    <row r="424" ht="24" spans="1:11">
      <c r="A424" s="13" t="s">
        <v>519</v>
      </c>
      <c r="B424" s="13" t="s">
        <v>520</v>
      </c>
      <c r="C424" s="13" t="s">
        <v>219</v>
      </c>
      <c r="D424" s="14">
        <v>70985339</v>
      </c>
      <c r="E424" s="18" t="s">
        <v>530</v>
      </c>
      <c r="F424" s="16" t="s">
        <v>17</v>
      </c>
      <c r="G424" s="13" t="s">
        <v>402</v>
      </c>
      <c r="H424" s="13" t="s">
        <v>357</v>
      </c>
      <c r="I424" s="13" t="s">
        <v>94</v>
      </c>
      <c r="J424" s="13" t="s">
        <v>47</v>
      </c>
      <c r="K424" s="13" t="s">
        <v>38</v>
      </c>
    </row>
    <row r="425" ht="24" spans="1:11">
      <c r="A425" s="13" t="s">
        <v>519</v>
      </c>
      <c r="B425" s="13" t="s">
        <v>520</v>
      </c>
      <c r="C425" s="13" t="s">
        <v>540</v>
      </c>
      <c r="D425" s="14">
        <v>48882772</v>
      </c>
      <c r="E425" s="18" t="s">
        <v>530</v>
      </c>
      <c r="F425" s="16" t="s">
        <v>17</v>
      </c>
      <c r="G425" s="13" t="s">
        <v>402</v>
      </c>
      <c r="H425" s="13" t="s">
        <v>357</v>
      </c>
      <c r="I425" s="13" t="s">
        <v>94</v>
      </c>
      <c r="J425" s="13" t="s">
        <v>47</v>
      </c>
      <c r="K425" s="13" t="s">
        <v>38</v>
      </c>
    </row>
    <row r="426" ht="24" spans="1:11">
      <c r="A426" s="13" t="s">
        <v>519</v>
      </c>
      <c r="B426" s="13" t="s">
        <v>520</v>
      </c>
      <c r="C426" s="13" t="s">
        <v>246</v>
      </c>
      <c r="D426" s="14">
        <v>44101172</v>
      </c>
      <c r="E426" s="17" t="s">
        <v>243</v>
      </c>
      <c r="F426" s="16" t="s">
        <v>17</v>
      </c>
      <c r="G426" s="13" t="s">
        <v>402</v>
      </c>
      <c r="H426" s="13" t="s">
        <v>357</v>
      </c>
      <c r="I426" s="13" t="s">
        <v>94</v>
      </c>
      <c r="J426" s="13" t="s">
        <v>47</v>
      </c>
      <c r="K426" s="13" t="s">
        <v>65</v>
      </c>
    </row>
    <row r="427" ht="24" spans="1:11">
      <c r="A427" s="13" t="s">
        <v>519</v>
      </c>
      <c r="B427" s="13" t="s">
        <v>520</v>
      </c>
      <c r="C427" s="13" t="s">
        <v>396</v>
      </c>
      <c r="D427" s="14">
        <v>70985339</v>
      </c>
      <c r="E427" s="18" t="s">
        <v>530</v>
      </c>
      <c r="F427" s="16" t="s">
        <v>17</v>
      </c>
      <c r="G427" s="13" t="s">
        <v>402</v>
      </c>
      <c r="H427" s="13" t="s">
        <v>357</v>
      </c>
      <c r="I427" s="13" t="s">
        <v>20</v>
      </c>
      <c r="J427" s="13" t="s">
        <v>47</v>
      </c>
      <c r="K427" s="13" t="s">
        <v>38</v>
      </c>
    </row>
    <row r="428" ht="133" customHeight="1" spans="1:11">
      <c r="A428" s="13" t="s">
        <v>519</v>
      </c>
      <c r="B428" s="13" t="s">
        <v>520</v>
      </c>
      <c r="C428" s="13" t="s">
        <v>289</v>
      </c>
      <c r="D428" s="14">
        <v>10606356</v>
      </c>
      <c r="E428" s="17" t="str">
        <f>_xlfn.DISPIMG("ID_72E03EC74FBC48F59DEDC352D637E9E4",1)</f>
        <v>=DISPIMG("ID_72E03EC74FBC48F59DEDC352D637E9E4",1)</v>
      </c>
      <c r="F428" s="16" t="s">
        <v>17</v>
      </c>
      <c r="G428" s="13" t="s">
        <v>402</v>
      </c>
      <c r="H428" s="13" t="s">
        <v>357</v>
      </c>
      <c r="I428" s="13" t="s">
        <v>94</v>
      </c>
      <c r="J428" s="13" t="s">
        <v>47</v>
      </c>
      <c r="K428" s="13" t="s">
        <v>65</v>
      </c>
    </row>
    <row r="429" ht="24" spans="1:11">
      <c r="A429" s="13" t="s">
        <v>519</v>
      </c>
      <c r="B429" s="13" t="s">
        <v>520</v>
      </c>
      <c r="C429" s="13" t="s">
        <v>448</v>
      </c>
      <c r="D429" s="14">
        <v>87018223</v>
      </c>
      <c r="E429" s="20" t="s">
        <v>449</v>
      </c>
      <c r="F429" s="16" t="s">
        <v>17</v>
      </c>
      <c r="G429" s="13" t="s">
        <v>402</v>
      </c>
      <c r="H429" s="13" t="s">
        <v>357</v>
      </c>
      <c r="I429" s="13" t="s">
        <v>31</v>
      </c>
      <c r="J429" s="13" t="s">
        <v>47</v>
      </c>
      <c r="K429" s="13" t="s">
        <v>108</v>
      </c>
    </row>
    <row r="430" ht="24" spans="1:11">
      <c r="A430" s="13" t="s">
        <v>519</v>
      </c>
      <c r="B430" s="13" t="s">
        <v>520</v>
      </c>
      <c r="C430" s="13" t="s">
        <v>452</v>
      </c>
      <c r="D430" s="14">
        <v>79509594</v>
      </c>
      <c r="E430" s="20" t="s">
        <v>322</v>
      </c>
      <c r="F430" s="16" t="s">
        <v>17</v>
      </c>
      <c r="G430" s="13" t="s">
        <v>402</v>
      </c>
      <c r="H430" s="13" t="s">
        <v>357</v>
      </c>
      <c r="I430" s="13" t="s">
        <v>118</v>
      </c>
      <c r="J430" s="13" t="s">
        <v>47</v>
      </c>
      <c r="K430" s="13" t="s">
        <v>108</v>
      </c>
    </row>
    <row r="431" ht="24" spans="1:11">
      <c r="A431" s="13" t="s">
        <v>519</v>
      </c>
      <c r="B431" s="13" t="s">
        <v>520</v>
      </c>
      <c r="C431" s="13" t="s">
        <v>541</v>
      </c>
      <c r="D431" s="14">
        <v>54233414</v>
      </c>
      <c r="E431" s="17" t="s">
        <v>338</v>
      </c>
      <c r="F431" s="16" t="s">
        <v>17</v>
      </c>
      <c r="G431" s="13" t="s">
        <v>402</v>
      </c>
      <c r="H431" s="13" t="s">
        <v>357</v>
      </c>
      <c r="I431" s="13" t="s">
        <v>36</v>
      </c>
      <c r="J431" s="13" t="s">
        <v>47</v>
      </c>
      <c r="K431" s="13" t="s">
        <v>38</v>
      </c>
    </row>
    <row r="432" ht="24" spans="1:11">
      <c r="A432" s="13" t="s">
        <v>519</v>
      </c>
      <c r="B432" s="13" t="s">
        <v>520</v>
      </c>
      <c r="C432" s="13" t="s">
        <v>542</v>
      </c>
      <c r="D432" s="14">
        <v>79509594</v>
      </c>
      <c r="E432" s="20" t="s">
        <v>322</v>
      </c>
      <c r="F432" s="16" t="s">
        <v>17</v>
      </c>
      <c r="G432" s="13" t="s">
        <v>402</v>
      </c>
      <c r="H432" s="13" t="s">
        <v>357</v>
      </c>
      <c r="I432" s="13" t="s">
        <v>75</v>
      </c>
      <c r="J432" s="13" t="s">
        <v>47</v>
      </c>
      <c r="K432" s="13" t="s">
        <v>108</v>
      </c>
    </row>
    <row r="433" ht="24" spans="1:11">
      <c r="A433" s="13" t="s">
        <v>519</v>
      </c>
      <c r="B433" s="13" t="s">
        <v>520</v>
      </c>
      <c r="C433" s="13" t="s">
        <v>543</v>
      </c>
      <c r="D433" s="14">
        <v>99107899</v>
      </c>
      <c r="E433" s="15" t="s">
        <v>167</v>
      </c>
      <c r="F433" s="16" t="s">
        <v>17</v>
      </c>
      <c r="G433" s="13" t="s">
        <v>402</v>
      </c>
      <c r="H433" s="13" t="s">
        <v>357</v>
      </c>
      <c r="I433" s="13" t="s">
        <v>36</v>
      </c>
      <c r="J433" s="13" t="s">
        <v>47</v>
      </c>
      <c r="K433" s="13" t="s">
        <v>22</v>
      </c>
    </row>
    <row r="434" ht="24" spans="1:11">
      <c r="A434" s="13" t="s">
        <v>519</v>
      </c>
      <c r="B434" s="13" t="s">
        <v>520</v>
      </c>
      <c r="C434" s="13" t="s">
        <v>276</v>
      </c>
      <c r="D434" s="14">
        <v>14393972</v>
      </c>
      <c r="E434" s="20" t="s">
        <v>544</v>
      </c>
      <c r="F434" s="16" t="s">
        <v>17</v>
      </c>
      <c r="G434" s="13" t="s">
        <v>402</v>
      </c>
      <c r="H434" s="13" t="s">
        <v>357</v>
      </c>
      <c r="I434" s="13" t="s">
        <v>75</v>
      </c>
      <c r="J434" s="13" t="s">
        <v>47</v>
      </c>
      <c r="K434" s="13" t="s">
        <v>108</v>
      </c>
    </row>
    <row r="435" ht="24" spans="1:11">
      <c r="A435" s="13" t="s">
        <v>519</v>
      </c>
      <c r="B435" s="13" t="s">
        <v>520</v>
      </c>
      <c r="C435" s="13" t="s">
        <v>278</v>
      </c>
      <c r="D435" s="14">
        <v>16234430</v>
      </c>
      <c r="E435" s="20" t="s">
        <v>545</v>
      </c>
      <c r="F435" s="16" t="s">
        <v>17</v>
      </c>
      <c r="G435" s="13" t="s">
        <v>402</v>
      </c>
      <c r="H435" s="13" t="s">
        <v>357</v>
      </c>
      <c r="I435" s="13" t="s">
        <v>20</v>
      </c>
      <c r="J435" s="13" t="s">
        <v>47</v>
      </c>
      <c r="K435" s="13" t="s">
        <v>108</v>
      </c>
    </row>
    <row r="436" ht="24" spans="1:11">
      <c r="A436" s="13" t="s">
        <v>519</v>
      </c>
      <c r="B436" s="13" t="s">
        <v>520</v>
      </c>
      <c r="C436" s="13" t="s">
        <v>450</v>
      </c>
      <c r="D436" s="14">
        <v>41746376</v>
      </c>
      <c r="E436" s="20" t="s">
        <v>449</v>
      </c>
      <c r="F436" s="16" t="s">
        <v>17</v>
      </c>
      <c r="G436" s="13" t="s">
        <v>402</v>
      </c>
      <c r="H436" s="13" t="s">
        <v>357</v>
      </c>
      <c r="I436" s="13" t="s">
        <v>36</v>
      </c>
      <c r="J436" s="13" t="s">
        <v>47</v>
      </c>
      <c r="K436" s="13" t="s">
        <v>108</v>
      </c>
    </row>
    <row r="437" spans="1:11">
      <c r="A437" s="13" t="s">
        <v>546</v>
      </c>
      <c r="B437" s="13" t="s">
        <v>547</v>
      </c>
      <c r="C437" s="13" t="s">
        <v>147</v>
      </c>
      <c r="D437" s="14">
        <v>39758387</v>
      </c>
      <c r="E437" s="20" t="s">
        <v>137</v>
      </c>
      <c r="F437" s="16" t="s">
        <v>17</v>
      </c>
      <c r="G437" s="13" t="s">
        <v>548</v>
      </c>
      <c r="H437" s="13" t="s">
        <v>19</v>
      </c>
      <c r="I437" s="13" t="s">
        <v>118</v>
      </c>
      <c r="J437" s="13" t="s">
        <v>164</v>
      </c>
      <c r="K437" s="13" t="s">
        <v>108</v>
      </c>
    </row>
    <row r="438" spans="1:11">
      <c r="A438" s="13" t="s">
        <v>546</v>
      </c>
      <c r="B438" s="13" t="s">
        <v>547</v>
      </c>
      <c r="C438" s="13" t="s">
        <v>138</v>
      </c>
      <c r="D438" s="14">
        <v>39758387</v>
      </c>
      <c r="E438" s="20" t="s">
        <v>137</v>
      </c>
      <c r="F438" s="16" t="s">
        <v>17</v>
      </c>
      <c r="G438" s="13" t="s">
        <v>548</v>
      </c>
      <c r="H438" s="13" t="s">
        <v>19</v>
      </c>
      <c r="I438" s="13" t="s">
        <v>118</v>
      </c>
      <c r="J438" s="13" t="s">
        <v>164</v>
      </c>
      <c r="K438" s="13" t="s">
        <v>108</v>
      </c>
    </row>
    <row r="439" spans="1:11">
      <c r="A439" s="13" t="s">
        <v>546</v>
      </c>
      <c r="B439" s="13" t="s">
        <v>547</v>
      </c>
      <c r="C439" s="13" t="s">
        <v>136</v>
      </c>
      <c r="D439" s="14">
        <v>39758387</v>
      </c>
      <c r="E439" s="20" t="s">
        <v>137</v>
      </c>
      <c r="F439" s="16" t="s">
        <v>17</v>
      </c>
      <c r="G439" s="13" t="s">
        <v>548</v>
      </c>
      <c r="H439" s="13" t="s">
        <v>19</v>
      </c>
      <c r="I439" s="13" t="s">
        <v>28</v>
      </c>
      <c r="J439" s="13" t="s">
        <v>164</v>
      </c>
      <c r="K439" s="13" t="s">
        <v>108</v>
      </c>
    </row>
    <row r="440" ht="36" spans="1:11">
      <c r="A440" s="13" t="s">
        <v>549</v>
      </c>
      <c r="B440" s="13" t="s">
        <v>550</v>
      </c>
      <c r="C440" s="13" t="s">
        <v>551</v>
      </c>
      <c r="D440" s="17">
        <v>28744283</v>
      </c>
      <c r="E440" s="17" t="s">
        <v>552</v>
      </c>
      <c r="F440" s="16" t="s">
        <v>17</v>
      </c>
      <c r="G440" s="13" t="s">
        <v>548</v>
      </c>
      <c r="H440" s="13" t="s">
        <v>19</v>
      </c>
      <c r="I440" s="13" t="s">
        <v>94</v>
      </c>
      <c r="J440" s="13" t="s">
        <v>47</v>
      </c>
      <c r="K440" s="13" t="s">
        <v>523</v>
      </c>
    </row>
    <row r="441" spans="1:11">
      <c r="A441" s="13" t="s">
        <v>549</v>
      </c>
      <c r="B441" s="13" t="s">
        <v>550</v>
      </c>
      <c r="C441" s="13" t="s">
        <v>553</v>
      </c>
      <c r="D441" s="17">
        <v>79345969</v>
      </c>
      <c r="E441" s="17" t="s">
        <v>552</v>
      </c>
      <c r="F441" s="16" t="s">
        <v>17</v>
      </c>
      <c r="G441" s="13" t="s">
        <v>548</v>
      </c>
      <c r="H441" s="13" t="s">
        <v>19</v>
      </c>
      <c r="I441" s="13" t="s">
        <v>464</v>
      </c>
      <c r="J441" s="13" t="s">
        <v>47</v>
      </c>
      <c r="K441" s="13" t="s">
        <v>523</v>
      </c>
    </row>
    <row r="442" ht="24" spans="1:11">
      <c r="A442" s="13" t="s">
        <v>554</v>
      </c>
      <c r="B442" s="13" t="s">
        <v>555</v>
      </c>
      <c r="C442" s="13" t="s">
        <v>233</v>
      </c>
      <c r="D442" s="14">
        <v>81222176</v>
      </c>
      <c r="E442" s="15" t="s">
        <v>231</v>
      </c>
      <c r="F442" s="16" t="s">
        <v>17</v>
      </c>
      <c r="G442" s="13" t="s">
        <v>548</v>
      </c>
      <c r="H442" s="13" t="s">
        <v>19</v>
      </c>
      <c r="I442" s="13" t="s">
        <v>121</v>
      </c>
      <c r="J442" s="13" t="s">
        <v>21</v>
      </c>
      <c r="K442" s="13" t="s">
        <v>22</v>
      </c>
    </row>
    <row r="443" ht="24" spans="1:11">
      <c r="A443" s="13" t="s">
        <v>554</v>
      </c>
      <c r="B443" s="13" t="s">
        <v>555</v>
      </c>
      <c r="C443" s="13" t="s">
        <v>543</v>
      </c>
      <c r="D443" s="14">
        <v>81222176</v>
      </c>
      <c r="E443" s="15" t="s">
        <v>167</v>
      </c>
      <c r="F443" s="16" t="s">
        <v>17</v>
      </c>
      <c r="G443" s="13" t="s">
        <v>548</v>
      </c>
      <c r="H443" s="13" t="s">
        <v>19</v>
      </c>
      <c r="I443" s="13" t="s">
        <v>36</v>
      </c>
      <c r="J443" s="13" t="s">
        <v>21</v>
      </c>
      <c r="K443" s="13" t="s">
        <v>22</v>
      </c>
    </row>
    <row r="444" ht="24" spans="1:11">
      <c r="A444" s="13" t="s">
        <v>554</v>
      </c>
      <c r="B444" s="13" t="s">
        <v>555</v>
      </c>
      <c r="C444" s="13" t="s">
        <v>191</v>
      </c>
      <c r="D444" s="14">
        <v>81222176</v>
      </c>
      <c r="E444" s="15" t="s">
        <v>167</v>
      </c>
      <c r="F444" s="16" t="s">
        <v>17</v>
      </c>
      <c r="G444" s="13" t="s">
        <v>548</v>
      </c>
      <c r="H444" s="13" t="s">
        <v>19</v>
      </c>
      <c r="I444" s="13" t="s">
        <v>36</v>
      </c>
      <c r="J444" s="13" t="s">
        <v>21</v>
      </c>
      <c r="K444" s="13" t="s">
        <v>22</v>
      </c>
    </row>
    <row r="445" ht="24" spans="1:11">
      <c r="A445" s="13" t="s">
        <v>554</v>
      </c>
      <c r="B445" s="13" t="s">
        <v>555</v>
      </c>
      <c r="C445" s="13" t="s">
        <v>179</v>
      </c>
      <c r="D445" s="14">
        <v>56233328</v>
      </c>
      <c r="E445" s="15" t="s">
        <v>167</v>
      </c>
      <c r="F445" s="16" t="s">
        <v>17</v>
      </c>
      <c r="G445" s="13" t="s">
        <v>548</v>
      </c>
      <c r="H445" s="13" t="s">
        <v>19</v>
      </c>
      <c r="I445" s="13" t="s">
        <v>26</v>
      </c>
      <c r="J445" s="13" t="s">
        <v>21</v>
      </c>
      <c r="K445" s="13" t="s">
        <v>22</v>
      </c>
    </row>
    <row r="446" ht="24" spans="1:11">
      <c r="A446" s="13" t="s">
        <v>554</v>
      </c>
      <c r="B446" s="13" t="s">
        <v>555</v>
      </c>
      <c r="C446" s="13" t="s">
        <v>166</v>
      </c>
      <c r="D446" s="14">
        <v>56233328</v>
      </c>
      <c r="E446" s="15" t="s">
        <v>167</v>
      </c>
      <c r="F446" s="16" t="s">
        <v>17</v>
      </c>
      <c r="G446" s="13" t="s">
        <v>548</v>
      </c>
      <c r="H446" s="13" t="s">
        <v>19</v>
      </c>
      <c r="I446" s="13" t="s">
        <v>36</v>
      </c>
      <c r="J446" s="13" t="s">
        <v>21</v>
      </c>
      <c r="K446" s="13" t="s">
        <v>22</v>
      </c>
    </row>
    <row r="447" ht="24" spans="1:11">
      <c r="A447" s="13" t="s">
        <v>554</v>
      </c>
      <c r="B447" s="13" t="s">
        <v>555</v>
      </c>
      <c r="C447" s="13" t="s">
        <v>181</v>
      </c>
      <c r="D447" s="14">
        <v>77390855</v>
      </c>
      <c r="E447" s="15" t="s">
        <v>167</v>
      </c>
      <c r="F447" s="16" t="s">
        <v>17</v>
      </c>
      <c r="G447" s="13" t="s">
        <v>548</v>
      </c>
      <c r="H447" s="13" t="s">
        <v>19</v>
      </c>
      <c r="I447" s="13" t="s">
        <v>26</v>
      </c>
      <c r="J447" s="13" t="s">
        <v>21</v>
      </c>
      <c r="K447" s="13" t="s">
        <v>22</v>
      </c>
    </row>
    <row r="448" ht="24" spans="1:11">
      <c r="A448" s="13" t="s">
        <v>554</v>
      </c>
      <c r="B448" s="13" t="s">
        <v>555</v>
      </c>
      <c r="C448" s="13" t="s">
        <v>192</v>
      </c>
      <c r="D448" s="14">
        <v>11304758</v>
      </c>
      <c r="E448" s="15" t="s">
        <v>167</v>
      </c>
      <c r="F448" s="16" t="s">
        <v>17</v>
      </c>
      <c r="G448" s="13" t="s">
        <v>548</v>
      </c>
      <c r="H448" s="13" t="s">
        <v>19</v>
      </c>
      <c r="I448" s="13" t="s">
        <v>36</v>
      </c>
      <c r="J448" s="13" t="s">
        <v>21</v>
      </c>
      <c r="K448" s="13" t="s">
        <v>22</v>
      </c>
    </row>
    <row r="449" ht="24" spans="1:11">
      <c r="A449" s="13" t="s">
        <v>554</v>
      </c>
      <c r="B449" s="13" t="s">
        <v>555</v>
      </c>
      <c r="C449" s="13" t="s">
        <v>193</v>
      </c>
      <c r="D449" s="14">
        <v>11304758</v>
      </c>
      <c r="E449" s="15" t="s">
        <v>167</v>
      </c>
      <c r="F449" s="16" t="s">
        <v>17</v>
      </c>
      <c r="G449" s="13" t="s">
        <v>548</v>
      </c>
      <c r="H449" s="13" t="s">
        <v>19</v>
      </c>
      <c r="I449" s="13" t="s">
        <v>36</v>
      </c>
      <c r="J449" s="13" t="s">
        <v>21</v>
      </c>
      <c r="K449" s="13" t="s">
        <v>22</v>
      </c>
    </row>
    <row r="450" ht="24" spans="1:11">
      <c r="A450" s="13" t="s">
        <v>554</v>
      </c>
      <c r="B450" s="13" t="s">
        <v>555</v>
      </c>
      <c r="C450" s="13" t="s">
        <v>194</v>
      </c>
      <c r="D450" s="14">
        <v>77390855</v>
      </c>
      <c r="E450" s="15" t="s">
        <v>167</v>
      </c>
      <c r="F450" s="16" t="s">
        <v>17</v>
      </c>
      <c r="G450" s="13" t="s">
        <v>548</v>
      </c>
      <c r="H450" s="13" t="s">
        <v>19</v>
      </c>
      <c r="I450" s="13" t="s">
        <v>28</v>
      </c>
      <c r="J450" s="13" t="s">
        <v>21</v>
      </c>
      <c r="K450" s="13" t="s">
        <v>22</v>
      </c>
    </row>
    <row r="451" spans="1:11">
      <c r="A451" s="13" t="s">
        <v>556</v>
      </c>
      <c r="B451" s="13" t="s">
        <v>557</v>
      </c>
      <c r="C451" s="13" t="s">
        <v>255</v>
      </c>
      <c r="D451" s="14">
        <v>13783905</v>
      </c>
      <c r="E451" s="20" t="s">
        <v>253</v>
      </c>
      <c r="F451" s="16" t="s">
        <v>17</v>
      </c>
      <c r="G451" s="13" t="s">
        <v>548</v>
      </c>
      <c r="H451" s="13" t="s">
        <v>19</v>
      </c>
      <c r="I451" s="13" t="s">
        <v>94</v>
      </c>
      <c r="J451" s="13" t="s">
        <v>164</v>
      </c>
      <c r="K451" s="13" t="s">
        <v>108</v>
      </c>
    </row>
    <row r="452" spans="1:11">
      <c r="A452" s="13" t="s">
        <v>556</v>
      </c>
      <c r="B452" s="13" t="s">
        <v>557</v>
      </c>
      <c r="C452" s="13" t="s">
        <v>252</v>
      </c>
      <c r="D452" s="14">
        <v>13783905</v>
      </c>
      <c r="E452" s="20" t="s">
        <v>253</v>
      </c>
      <c r="F452" s="16" t="s">
        <v>17</v>
      </c>
      <c r="G452" s="13" t="s">
        <v>548</v>
      </c>
      <c r="H452" s="13" t="s">
        <v>19</v>
      </c>
      <c r="I452" s="13" t="s">
        <v>127</v>
      </c>
      <c r="J452" s="13" t="s">
        <v>164</v>
      </c>
      <c r="K452" s="13" t="s">
        <v>108</v>
      </c>
    </row>
    <row r="453" spans="1:11">
      <c r="A453" s="13" t="s">
        <v>556</v>
      </c>
      <c r="B453" s="13" t="s">
        <v>557</v>
      </c>
      <c r="C453" s="13" t="s">
        <v>254</v>
      </c>
      <c r="D453" s="14">
        <v>13783905</v>
      </c>
      <c r="E453" s="20" t="s">
        <v>253</v>
      </c>
      <c r="F453" s="16" t="s">
        <v>17</v>
      </c>
      <c r="G453" s="13" t="s">
        <v>548</v>
      </c>
      <c r="H453" s="13" t="s">
        <v>19</v>
      </c>
      <c r="I453" s="13" t="s">
        <v>118</v>
      </c>
      <c r="J453" s="13" t="s">
        <v>164</v>
      </c>
      <c r="K453" s="13" t="s">
        <v>108</v>
      </c>
    </row>
    <row r="454" spans="1:11">
      <c r="A454" s="13" t="s">
        <v>558</v>
      </c>
      <c r="B454" s="13" t="s">
        <v>559</v>
      </c>
      <c r="C454" s="13" t="s">
        <v>531</v>
      </c>
      <c r="D454" s="17">
        <v>15686718</v>
      </c>
      <c r="E454" s="18" t="s">
        <v>123</v>
      </c>
      <c r="F454" s="16" t="s">
        <v>17</v>
      </c>
      <c r="G454" s="13" t="s">
        <v>548</v>
      </c>
      <c r="H454" s="13" t="s">
        <v>19</v>
      </c>
      <c r="I454" s="13" t="s">
        <v>118</v>
      </c>
      <c r="J454" s="13" t="s">
        <v>47</v>
      </c>
      <c r="K454" s="13" t="s">
        <v>38</v>
      </c>
    </row>
    <row r="455" spans="1:11">
      <c r="A455" s="13" t="s">
        <v>558</v>
      </c>
      <c r="B455" s="13" t="s">
        <v>559</v>
      </c>
      <c r="C455" s="13" t="s">
        <v>144</v>
      </c>
      <c r="D455" s="17">
        <v>30336808</v>
      </c>
      <c r="E455" s="18" t="s">
        <v>123</v>
      </c>
      <c r="F455" s="16" t="s">
        <v>17</v>
      </c>
      <c r="G455" s="13" t="s">
        <v>548</v>
      </c>
      <c r="H455" s="13" t="s">
        <v>19</v>
      </c>
      <c r="I455" s="13" t="s">
        <v>26</v>
      </c>
      <c r="J455" s="13" t="s">
        <v>47</v>
      </c>
      <c r="K455" s="13" t="s">
        <v>38</v>
      </c>
    </row>
    <row r="456" spans="1:11">
      <c r="A456" s="13" t="s">
        <v>558</v>
      </c>
      <c r="B456" s="13" t="s">
        <v>559</v>
      </c>
      <c r="C456" s="13" t="s">
        <v>122</v>
      </c>
      <c r="D456" s="17">
        <v>76879103</v>
      </c>
      <c r="E456" s="18" t="s">
        <v>123</v>
      </c>
      <c r="F456" s="16" t="s">
        <v>17</v>
      </c>
      <c r="G456" s="13" t="s">
        <v>548</v>
      </c>
      <c r="H456" s="13" t="s">
        <v>19</v>
      </c>
      <c r="I456" s="13" t="s">
        <v>118</v>
      </c>
      <c r="J456" s="13" t="s">
        <v>47</v>
      </c>
      <c r="K456" s="13" t="s">
        <v>38</v>
      </c>
    </row>
    <row r="457" spans="1:11">
      <c r="A457" s="13" t="s">
        <v>558</v>
      </c>
      <c r="B457" s="13" t="s">
        <v>559</v>
      </c>
      <c r="C457" s="13" t="s">
        <v>222</v>
      </c>
      <c r="D457" s="17">
        <v>75298810</v>
      </c>
      <c r="E457" s="18" t="s">
        <v>123</v>
      </c>
      <c r="F457" s="16" t="s">
        <v>17</v>
      </c>
      <c r="G457" s="13" t="s">
        <v>548</v>
      </c>
      <c r="H457" s="13" t="s">
        <v>19</v>
      </c>
      <c r="I457" s="13" t="s">
        <v>118</v>
      </c>
      <c r="J457" s="13" t="s">
        <v>47</v>
      </c>
      <c r="K457" s="13" t="s">
        <v>38</v>
      </c>
    </row>
    <row r="458" spans="1:11">
      <c r="A458" s="13" t="s">
        <v>558</v>
      </c>
      <c r="B458" s="13" t="s">
        <v>559</v>
      </c>
      <c r="C458" s="13" t="s">
        <v>292</v>
      </c>
      <c r="D458" s="17">
        <v>41872250</v>
      </c>
      <c r="E458" s="18" t="s">
        <v>123</v>
      </c>
      <c r="F458" s="16" t="s">
        <v>17</v>
      </c>
      <c r="G458" s="13" t="s">
        <v>548</v>
      </c>
      <c r="H458" s="13" t="s">
        <v>19</v>
      </c>
      <c r="I458" s="13" t="s">
        <v>26</v>
      </c>
      <c r="J458" s="13" t="s">
        <v>47</v>
      </c>
      <c r="K458" s="13" t="s">
        <v>38</v>
      </c>
    </row>
    <row r="459" ht="133" customHeight="1" spans="1:11">
      <c r="A459" s="13" t="s">
        <v>78</v>
      </c>
      <c r="B459" s="13" t="s">
        <v>79</v>
      </c>
      <c r="C459" s="13" t="s">
        <v>524</v>
      </c>
      <c r="D459" s="17">
        <v>92967860</v>
      </c>
      <c r="E459" s="17" t="str">
        <f>_xlfn.DISPIMG("ID_50BFAA83A77F4341B0FB37E7125A6BD3",1)</f>
        <v>=DISPIMG("ID_50BFAA83A77F4341B0FB37E7125A6BD3",1)</v>
      </c>
      <c r="F459" s="16" t="s">
        <v>17</v>
      </c>
      <c r="G459" s="13" t="s">
        <v>548</v>
      </c>
      <c r="H459" s="13" t="s">
        <v>19</v>
      </c>
      <c r="I459" s="13" t="s">
        <v>127</v>
      </c>
      <c r="J459" s="13"/>
      <c r="K459" s="13" t="s">
        <v>65</v>
      </c>
    </row>
    <row r="460" ht="133" customHeight="1" spans="1:11">
      <c r="A460" s="13" t="s">
        <v>560</v>
      </c>
      <c r="B460" s="13" t="s">
        <v>561</v>
      </c>
      <c r="C460" s="13" t="s">
        <v>187</v>
      </c>
      <c r="D460" s="19">
        <v>91953049</v>
      </c>
      <c r="E460" s="17" t="str">
        <f>_xlfn.DISPIMG("ID_FABF8CBD88934DB68D7C50785188D39B",1)</f>
        <v>=DISPIMG("ID_FABF8CBD88934DB68D7C50785188D39B",1)</v>
      </c>
      <c r="F460" s="16" t="s">
        <v>17</v>
      </c>
      <c r="G460" s="13" t="s">
        <v>548</v>
      </c>
      <c r="H460" s="13" t="s">
        <v>19</v>
      </c>
      <c r="I460" s="13" t="s">
        <v>188</v>
      </c>
      <c r="J460" s="13" t="s">
        <v>47</v>
      </c>
      <c r="K460" s="13" t="s">
        <v>65</v>
      </c>
    </row>
    <row r="461" ht="133" customHeight="1" spans="1:11">
      <c r="A461" s="13" t="s">
        <v>560</v>
      </c>
      <c r="B461" s="13" t="s">
        <v>561</v>
      </c>
      <c r="C461" s="13" t="s">
        <v>178</v>
      </c>
      <c r="D461" s="19">
        <v>63936185</v>
      </c>
      <c r="E461" s="17" t="str">
        <f>_xlfn.DISPIMG("ID_8D4EE9028756455E9EACB4828E8B75B5",1)</f>
        <v>=DISPIMG("ID_8D4EE9028756455E9EACB4828E8B75B5",1)</v>
      </c>
      <c r="F461" s="16" t="s">
        <v>17</v>
      </c>
      <c r="G461" s="13" t="s">
        <v>548</v>
      </c>
      <c r="H461" s="13" t="s">
        <v>19</v>
      </c>
      <c r="I461" s="13" t="s">
        <v>26</v>
      </c>
      <c r="J461" s="13" t="s">
        <v>47</v>
      </c>
      <c r="K461" s="13" t="s">
        <v>65</v>
      </c>
    </row>
    <row r="462" ht="24" spans="1:11">
      <c r="A462" s="13" t="s">
        <v>103</v>
      </c>
      <c r="B462" s="13" t="s">
        <v>104</v>
      </c>
      <c r="C462" s="13" t="s">
        <v>511</v>
      </c>
      <c r="D462" s="17" t="s">
        <v>106</v>
      </c>
      <c r="E462" s="20" t="s">
        <v>107</v>
      </c>
      <c r="F462" s="16" t="s">
        <v>17</v>
      </c>
      <c r="G462" s="13" t="s">
        <v>548</v>
      </c>
      <c r="H462" s="13" t="s">
        <v>19</v>
      </c>
      <c r="I462" s="13" t="s">
        <v>24</v>
      </c>
      <c r="J462" s="13"/>
      <c r="K462" s="13" t="s">
        <v>108</v>
      </c>
    </row>
    <row r="463" ht="24" spans="1:11">
      <c r="A463" s="13" t="s">
        <v>562</v>
      </c>
      <c r="B463" s="13" t="s">
        <v>563</v>
      </c>
      <c r="C463" s="13" t="s">
        <v>329</v>
      </c>
      <c r="D463" s="19">
        <v>27845170</v>
      </c>
      <c r="E463" s="17" t="s">
        <v>330</v>
      </c>
      <c r="F463" s="16" t="s">
        <v>17</v>
      </c>
      <c r="G463" s="13" t="s">
        <v>548</v>
      </c>
      <c r="H463" s="13" t="s">
        <v>19</v>
      </c>
      <c r="I463" s="13" t="s">
        <v>28</v>
      </c>
      <c r="J463" s="13" t="s">
        <v>47</v>
      </c>
      <c r="K463" s="13" t="s">
        <v>65</v>
      </c>
    </row>
    <row r="464" ht="90" customHeight="1" spans="1:11">
      <c r="A464" s="13" t="s">
        <v>562</v>
      </c>
      <c r="B464" s="13" t="s">
        <v>563</v>
      </c>
      <c r="C464" s="13" t="s">
        <v>225</v>
      </c>
      <c r="D464" s="19">
        <v>27845170</v>
      </c>
      <c r="E464" s="17" t="str">
        <f>_xlfn.DISPIMG("ID_10F73CA2A79A4E948187A3DD562BEFE6",1)</f>
        <v>=DISPIMG("ID_10F73CA2A79A4E948187A3DD562BEFE6",1)</v>
      </c>
      <c r="F464" s="16" t="s">
        <v>17</v>
      </c>
      <c r="G464" s="13" t="s">
        <v>548</v>
      </c>
      <c r="H464" s="13" t="s">
        <v>19</v>
      </c>
      <c r="I464" s="13" t="s">
        <v>36</v>
      </c>
      <c r="J464" s="13" t="s">
        <v>47</v>
      </c>
      <c r="K464" s="13" t="s">
        <v>65</v>
      </c>
    </row>
    <row r="465" spans="1:11">
      <c r="A465" s="13" t="s">
        <v>562</v>
      </c>
      <c r="B465" s="13" t="s">
        <v>563</v>
      </c>
      <c r="C465" s="13" t="s">
        <v>202</v>
      </c>
      <c r="D465" s="19">
        <v>27845170</v>
      </c>
      <c r="E465" s="17" t="s">
        <v>203</v>
      </c>
      <c r="F465" s="16" t="s">
        <v>17</v>
      </c>
      <c r="G465" s="13" t="s">
        <v>548</v>
      </c>
      <c r="H465" s="13" t="s">
        <v>19</v>
      </c>
      <c r="I465" s="13" t="s">
        <v>26</v>
      </c>
      <c r="J465" s="13" t="s">
        <v>47</v>
      </c>
      <c r="K465" s="13" t="s">
        <v>65</v>
      </c>
    </row>
    <row r="466" ht="24" spans="1:11">
      <c r="A466" s="13" t="s">
        <v>562</v>
      </c>
      <c r="B466" s="13" t="s">
        <v>563</v>
      </c>
      <c r="C466" s="13" t="s">
        <v>327</v>
      </c>
      <c r="D466" s="19">
        <v>27845170</v>
      </c>
      <c r="E466" s="17" t="s">
        <v>328</v>
      </c>
      <c r="F466" s="16" t="s">
        <v>17</v>
      </c>
      <c r="G466" s="13" t="s">
        <v>548</v>
      </c>
      <c r="H466" s="13" t="s">
        <v>19</v>
      </c>
      <c r="I466" s="13" t="s">
        <v>210</v>
      </c>
      <c r="J466" s="13" t="s">
        <v>47</v>
      </c>
      <c r="K466" s="13" t="s">
        <v>65</v>
      </c>
    </row>
    <row r="467" ht="133" customHeight="1" spans="1:11">
      <c r="A467" s="13" t="s">
        <v>564</v>
      </c>
      <c r="B467" s="13" t="s">
        <v>563</v>
      </c>
      <c r="C467" s="13" t="s">
        <v>363</v>
      </c>
      <c r="D467" s="19">
        <v>43058568</v>
      </c>
      <c r="E467" s="17" t="str">
        <f>_xlfn.DISPIMG("ID_768597210188458E93842F5FBD909E98",1)</f>
        <v>=DISPIMG("ID_768597210188458E93842F5FBD909E98",1)</v>
      </c>
      <c r="F467" s="16" t="s">
        <v>17</v>
      </c>
      <c r="G467" s="28">
        <v>44711</v>
      </c>
      <c r="H467" s="13" t="s">
        <v>19</v>
      </c>
      <c r="I467" s="13" t="s">
        <v>26</v>
      </c>
      <c r="J467" s="13" t="s">
        <v>47</v>
      </c>
      <c r="K467" s="13" t="s">
        <v>65</v>
      </c>
    </row>
    <row r="468" ht="133" customHeight="1" spans="1:11">
      <c r="A468" s="13" t="s">
        <v>564</v>
      </c>
      <c r="B468" s="13" t="s">
        <v>563</v>
      </c>
      <c r="C468" s="13" t="s">
        <v>360</v>
      </c>
      <c r="D468" s="19">
        <v>43058568</v>
      </c>
      <c r="E468" s="17" t="str">
        <f>_xlfn.DISPIMG("ID_624B32D77F1F4E4CBE44FC0182EB7D16",1)</f>
        <v>=DISPIMG("ID_624B32D77F1F4E4CBE44FC0182EB7D16",1)</v>
      </c>
      <c r="F468" s="16" t="s">
        <v>17</v>
      </c>
      <c r="G468" s="13" t="s">
        <v>548</v>
      </c>
      <c r="H468" s="13" t="s">
        <v>19</v>
      </c>
      <c r="I468" s="13" t="s">
        <v>31</v>
      </c>
      <c r="J468" s="13" t="s">
        <v>47</v>
      </c>
      <c r="K468" s="13" t="s">
        <v>65</v>
      </c>
    </row>
    <row r="469" ht="24" spans="1:11">
      <c r="A469" s="13" t="s">
        <v>565</v>
      </c>
      <c r="B469" s="13" t="s">
        <v>566</v>
      </c>
      <c r="C469" s="13" t="s">
        <v>273</v>
      </c>
      <c r="D469" s="14">
        <v>16642948</v>
      </c>
      <c r="E469" s="20" t="s">
        <v>120</v>
      </c>
      <c r="F469" s="16" t="s">
        <v>17</v>
      </c>
      <c r="G469" s="13" t="s">
        <v>548</v>
      </c>
      <c r="H469" s="13" t="s">
        <v>19</v>
      </c>
      <c r="I469" s="13" t="s">
        <v>188</v>
      </c>
      <c r="J469" s="13" t="s">
        <v>21</v>
      </c>
      <c r="K469" s="13" t="s">
        <v>108</v>
      </c>
    </row>
    <row r="470" ht="24" spans="1:11">
      <c r="A470" s="13" t="s">
        <v>567</v>
      </c>
      <c r="B470" s="13" t="s">
        <v>566</v>
      </c>
      <c r="C470" s="13" t="s">
        <v>29</v>
      </c>
      <c r="D470" s="14">
        <v>94017854</v>
      </c>
      <c r="E470" s="15" t="s">
        <v>16</v>
      </c>
      <c r="F470" s="16" t="s">
        <v>17</v>
      </c>
      <c r="G470" s="13" t="s">
        <v>548</v>
      </c>
      <c r="H470" s="13" t="s">
        <v>19</v>
      </c>
      <c r="I470" s="13" t="s">
        <v>26</v>
      </c>
      <c r="J470" s="13" t="s">
        <v>21</v>
      </c>
      <c r="K470" s="13" t="s">
        <v>22</v>
      </c>
    </row>
    <row r="471" ht="24" spans="1:11">
      <c r="A471" s="13" t="s">
        <v>567</v>
      </c>
      <c r="B471" s="13" t="s">
        <v>566</v>
      </c>
      <c r="C471" s="13" t="s">
        <v>27</v>
      </c>
      <c r="D471" s="14">
        <v>66418034</v>
      </c>
      <c r="E471" s="15" t="s">
        <v>16</v>
      </c>
      <c r="F471" s="16" t="s">
        <v>17</v>
      </c>
      <c r="G471" s="13" t="s">
        <v>548</v>
      </c>
      <c r="H471" s="13" t="s">
        <v>19</v>
      </c>
      <c r="I471" s="13" t="s">
        <v>28</v>
      </c>
      <c r="J471" s="13" t="s">
        <v>21</v>
      </c>
      <c r="K471" s="13" t="s">
        <v>22</v>
      </c>
    </row>
    <row r="472" ht="24" spans="1:11">
      <c r="A472" s="13" t="s">
        <v>567</v>
      </c>
      <c r="B472" s="13" t="s">
        <v>566</v>
      </c>
      <c r="C472" s="13" t="s">
        <v>568</v>
      </c>
      <c r="D472" s="14">
        <v>19425024</v>
      </c>
      <c r="E472" s="15" t="s">
        <v>199</v>
      </c>
      <c r="F472" s="16" t="s">
        <v>17</v>
      </c>
      <c r="G472" s="13" t="s">
        <v>548</v>
      </c>
      <c r="H472" s="13" t="s">
        <v>19</v>
      </c>
      <c r="I472" s="13" t="s">
        <v>121</v>
      </c>
      <c r="J472" s="13" t="s">
        <v>21</v>
      </c>
      <c r="K472" s="13" t="s">
        <v>22</v>
      </c>
    </row>
    <row r="473" ht="24" spans="1:11">
      <c r="A473" s="13" t="s">
        <v>565</v>
      </c>
      <c r="B473" s="13" t="s">
        <v>566</v>
      </c>
      <c r="C473" s="13" t="s">
        <v>269</v>
      </c>
      <c r="D473" s="14">
        <v>53058142</v>
      </c>
      <c r="E473" s="20" t="s">
        <v>120</v>
      </c>
      <c r="F473" s="16" t="s">
        <v>17</v>
      </c>
      <c r="G473" s="13" t="s">
        <v>548</v>
      </c>
      <c r="H473" s="13" t="s">
        <v>19</v>
      </c>
      <c r="I473" s="13" t="s">
        <v>36</v>
      </c>
      <c r="J473" s="13" t="s">
        <v>21</v>
      </c>
      <c r="K473" s="13" t="s">
        <v>108</v>
      </c>
    </row>
    <row r="474" ht="24" spans="1:11">
      <c r="A474" s="13" t="s">
        <v>565</v>
      </c>
      <c r="B474" s="13" t="s">
        <v>566</v>
      </c>
      <c r="C474" s="13" t="s">
        <v>270</v>
      </c>
      <c r="D474" s="14">
        <v>94777277</v>
      </c>
      <c r="E474" s="20" t="s">
        <v>120</v>
      </c>
      <c r="F474" s="16" t="s">
        <v>17</v>
      </c>
      <c r="G474" s="13" t="s">
        <v>548</v>
      </c>
      <c r="H474" s="13" t="s">
        <v>19</v>
      </c>
      <c r="I474" s="13" t="s">
        <v>31</v>
      </c>
      <c r="J474" s="13" t="s">
        <v>21</v>
      </c>
      <c r="K474" s="13" t="s">
        <v>108</v>
      </c>
    </row>
    <row r="475" ht="24" spans="1:11">
      <c r="A475" s="13" t="s">
        <v>565</v>
      </c>
      <c r="B475" s="13" t="s">
        <v>566</v>
      </c>
      <c r="C475" s="13" t="s">
        <v>119</v>
      </c>
      <c r="D475" s="14">
        <v>16642948</v>
      </c>
      <c r="E475" s="20" t="s">
        <v>120</v>
      </c>
      <c r="F475" s="16" t="s">
        <v>17</v>
      </c>
      <c r="G475" s="13" t="s">
        <v>548</v>
      </c>
      <c r="H475" s="13" t="s">
        <v>19</v>
      </c>
      <c r="I475" s="13" t="s">
        <v>31</v>
      </c>
      <c r="J475" s="13" t="s">
        <v>21</v>
      </c>
      <c r="K475" s="13" t="s">
        <v>108</v>
      </c>
    </row>
    <row r="476" ht="24" spans="1:11">
      <c r="A476" s="13" t="s">
        <v>567</v>
      </c>
      <c r="B476" s="13" t="s">
        <v>566</v>
      </c>
      <c r="C476" s="13" t="s">
        <v>30</v>
      </c>
      <c r="D476" s="14">
        <v>40983895</v>
      </c>
      <c r="E476" s="15" t="s">
        <v>16</v>
      </c>
      <c r="F476" s="16" t="s">
        <v>17</v>
      </c>
      <c r="G476" s="13" t="s">
        <v>548</v>
      </c>
      <c r="H476" s="13" t="s">
        <v>19</v>
      </c>
      <c r="I476" s="13" t="s">
        <v>31</v>
      </c>
      <c r="J476" s="13" t="s">
        <v>21</v>
      </c>
      <c r="K476" s="13" t="s">
        <v>22</v>
      </c>
    </row>
    <row r="477" ht="24" spans="1:11">
      <c r="A477" s="13" t="s">
        <v>565</v>
      </c>
      <c r="B477" s="13" t="s">
        <v>566</v>
      </c>
      <c r="C477" s="13" t="s">
        <v>272</v>
      </c>
      <c r="D477" s="14">
        <v>53058142</v>
      </c>
      <c r="E477" s="20" t="s">
        <v>120</v>
      </c>
      <c r="F477" s="16" t="s">
        <v>17</v>
      </c>
      <c r="G477" s="13" t="s">
        <v>548</v>
      </c>
      <c r="H477" s="13" t="s">
        <v>19</v>
      </c>
      <c r="I477" s="13" t="s">
        <v>31</v>
      </c>
      <c r="J477" s="13" t="s">
        <v>21</v>
      </c>
      <c r="K477" s="13" t="s">
        <v>108</v>
      </c>
    </row>
    <row r="478" ht="24" spans="1:11">
      <c r="A478" s="13" t="s">
        <v>565</v>
      </c>
      <c r="B478" s="13" t="s">
        <v>566</v>
      </c>
      <c r="C478" s="13" t="s">
        <v>271</v>
      </c>
      <c r="D478" s="14">
        <v>94777277</v>
      </c>
      <c r="E478" s="20" t="s">
        <v>120</v>
      </c>
      <c r="F478" s="16" t="s">
        <v>17</v>
      </c>
      <c r="G478" s="13" t="s">
        <v>548</v>
      </c>
      <c r="H478" s="13" t="s">
        <v>19</v>
      </c>
      <c r="I478" s="13" t="s">
        <v>75</v>
      </c>
      <c r="J478" s="13" t="s">
        <v>21</v>
      </c>
      <c r="K478" s="13" t="s">
        <v>108</v>
      </c>
    </row>
    <row r="479" ht="24" spans="1:11">
      <c r="A479" s="13" t="s">
        <v>567</v>
      </c>
      <c r="B479" s="13" t="s">
        <v>566</v>
      </c>
      <c r="C479" s="13" t="s">
        <v>15</v>
      </c>
      <c r="D479" s="14">
        <v>73700268</v>
      </c>
      <c r="E479" s="15" t="s">
        <v>16</v>
      </c>
      <c r="F479" s="16" t="s">
        <v>17</v>
      </c>
      <c r="G479" s="13" t="s">
        <v>548</v>
      </c>
      <c r="H479" s="13" t="s">
        <v>19</v>
      </c>
      <c r="I479" s="13" t="s">
        <v>20</v>
      </c>
      <c r="J479" s="13" t="s">
        <v>21</v>
      </c>
      <c r="K479" s="13" t="s">
        <v>22</v>
      </c>
    </row>
    <row r="480" ht="24" spans="1:11">
      <c r="A480" s="13" t="s">
        <v>567</v>
      </c>
      <c r="B480" s="13" t="s">
        <v>566</v>
      </c>
      <c r="C480" s="13" t="s">
        <v>569</v>
      </c>
      <c r="D480" s="14">
        <v>19425024</v>
      </c>
      <c r="E480" s="15" t="s">
        <v>199</v>
      </c>
      <c r="F480" s="16" t="s">
        <v>17</v>
      </c>
      <c r="G480" s="13" t="s">
        <v>548</v>
      </c>
      <c r="H480" s="13" t="s">
        <v>19</v>
      </c>
      <c r="I480" s="13" t="s">
        <v>570</v>
      </c>
      <c r="J480" s="13" t="s">
        <v>21</v>
      </c>
      <c r="K480" s="13" t="s">
        <v>22</v>
      </c>
    </row>
    <row r="481" ht="24" spans="1:11">
      <c r="A481" s="13" t="s">
        <v>567</v>
      </c>
      <c r="B481" s="13" t="s">
        <v>566</v>
      </c>
      <c r="C481" s="13" t="s">
        <v>571</v>
      </c>
      <c r="D481" s="14">
        <v>19425024</v>
      </c>
      <c r="E481" s="15" t="s">
        <v>199</v>
      </c>
      <c r="F481" s="16" t="s">
        <v>17</v>
      </c>
      <c r="G481" s="13" t="s">
        <v>548</v>
      </c>
      <c r="H481" s="13" t="s">
        <v>19</v>
      </c>
      <c r="I481" s="13" t="s">
        <v>220</v>
      </c>
      <c r="J481" s="13" t="s">
        <v>21</v>
      </c>
      <c r="K481" s="13" t="s">
        <v>22</v>
      </c>
    </row>
    <row r="482" ht="24" spans="1:11">
      <c r="A482" s="13" t="s">
        <v>567</v>
      </c>
      <c r="B482" s="13" t="s">
        <v>566</v>
      </c>
      <c r="C482" s="13" t="s">
        <v>568</v>
      </c>
      <c r="D482" s="14">
        <v>19425024</v>
      </c>
      <c r="E482" s="15" t="s">
        <v>199</v>
      </c>
      <c r="F482" s="16" t="s">
        <v>17</v>
      </c>
      <c r="G482" s="13" t="s">
        <v>548</v>
      </c>
      <c r="H482" s="13" t="s">
        <v>19</v>
      </c>
      <c r="I482" s="13" t="s">
        <v>220</v>
      </c>
      <c r="J482" s="13" t="s">
        <v>21</v>
      </c>
      <c r="K482" s="13" t="s">
        <v>22</v>
      </c>
    </row>
    <row r="483" ht="24" spans="1:11">
      <c r="A483" s="13" t="s">
        <v>567</v>
      </c>
      <c r="B483" s="13" t="s">
        <v>566</v>
      </c>
      <c r="C483" s="13" t="s">
        <v>25</v>
      </c>
      <c r="D483" s="14">
        <v>72919006</v>
      </c>
      <c r="E483" s="15" t="s">
        <v>16</v>
      </c>
      <c r="F483" s="16" t="s">
        <v>17</v>
      </c>
      <c r="G483" s="13" t="s">
        <v>548</v>
      </c>
      <c r="H483" s="13" t="s">
        <v>19</v>
      </c>
      <c r="I483" s="13" t="s">
        <v>26</v>
      </c>
      <c r="J483" s="13" t="s">
        <v>21</v>
      </c>
      <c r="K483" s="13" t="s">
        <v>22</v>
      </c>
    </row>
    <row r="484" ht="24" spans="1:11">
      <c r="A484" s="13" t="s">
        <v>567</v>
      </c>
      <c r="B484" s="13" t="s">
        <v>566</v>
      </c>
      <c r="C484" s="13" t="s">
        <v>23</v>
      </c>
      <c r="D484" s="14">
        <v>58284483</v>
      </c>
      <c r="E484" s="15" t="s">
        <v>16</v>
      </c>
      <c r="F484" s="16" t="s">
        <v>17</v>
      </c>
      <c r="G484" s="13" t="s">
        <v>548</v>
      </c>
      <c r="H484" s="13" t="s">
        <v>19</v>
      </c>
      <c r="I484" s="13" t="s">
        <v>24</v>
      </c>
      <c r="J484" s="13" t="s">
        <v>21</v>
      </c>
      <c r="K484" s="13" t="s">
        <v>22</v>
      </c>
    </row>
    <row r="485" ht="24" spans="1:11">
      <c r="A485" s="13" t="s">
        <v>572</v>
      </c>
      <c r="B485" s="13" t="s">
        <v>573</v>
      </c>
      <c r="C485" s="13" t="s">
        <v>354</v>
      </c>
      <c r="D485" s="14">
        <v>85686554</v>
      </c>
      <c r="E485" s="15" t="s">
        <v>167</v>
      </c>
      <c r="F485" s="16" t="s">
        <v>17</v>
      </c>
      <c r="G485" s="13" t="s">
        <v>548</v>
      </c>
      <c r="H485" s="13" t="s">
        <v>19</v>
      </c>
      <c r="I485" s="13" t="s">
        <v>81</v>
      </c>
      <c r="J485" s="13" t="s">
        <v>21</v>
      </c>
      <c r="K485" s="13" t="s">
        <v>22</v>
      </c>
    </row>
    <row r="486" spans="1:11">
      <c r="A486" s="13" t="s">
        <v>574</v>
      </c>
      <c r="B486" s="13" t="s">
        <v>575</v>
      </c>
      <c r="C486" s="13" t="s">
        <v>99</v>
      </c>
      <c r="D486" s="17">
        <v>54558806</v>
      </c>
      <c r="E486" s="18" t="s">
        <v>100</v>
      </c>
      <c r="F486" s="16" t="s">
        <v>17</v>
      </c>
      <c r="G486" s="13" t="s">
        <v>548</v>
      </c>
      <c r="H486" s="13" t="s">
        <v>148</v>
      </c>
      <c r="I486" s="13" t="s">
        <v>101</v>
      </c>
      <c r="J486" s="13" t="s">
        <v>37</v>
      </c>
      <c r="K486" s="13" t="s">
        <v>38</v>
      </c>
    </row>
    <row r="487" spans="1:11">
      <c r="A487" s="13" t="s">
        <v>574</v>
      </c>
      <c r="B487" s="13" t="s">
        <v>575</v>
      </c>
      <c r="C487" s="13" t="s">
        <v>102</v>
      </c>
      <c r="D487" s="17">
        <v>11320711</v>
      </c>
      <c r="E487" s="18" t="s">
        <v>100</v>
      </c>
      <c r="F487" s="16" t="s">
        <v>17</v>
      </c>
      <c r="G487" s="13" t="s">
        <v>548</v>
      </c>
      <c r="H487" s="13" t="s">
        <v>148</v>
      </c>
      <c r="I487" s="13" t="s">
        <v>101</v>
      </c>
      <c r="J487" s="13" t="s">
        <v>37</v>
      </c>
      <c r="K487" s="13" t="s">
        <v>38</v>
      </c>
    </row>
    <row r="488" ht="24" spans="1:11">
      <c r="A488" s="13" t="s">
        <v>576</v>
      </c>
      <c r="B488" s="13" t="s">
        <v>577</v>
      </c>
      <c r="C488" s="13" t="s">
        <v>280</v>
      </c>
      <c r="D488" s="14">
        <v>29223209</v>
      </c>
      <c r="E488" s="20" t="s">
        <v>578</v>
      </c>
      <c r="F488" s="16" t="s">
        <v>17</v>
      </c>
      <c r="G488" s="13" t="s">
        <v>548</v>
      </c>
      <c r="H488" s="13" t="s">
        <v>148</v>
      </c>
      <c r="I488" s="13" t="s">
        <v>26</v>
      </c>
      <c r="J488" s="13" t="s">
        <v>47</v>
      </c>
      <c r="K488" s="13" t="s">
        <v>108</v>
      </c>
    </row>
    <row r="489" ht="24" spans="1:11">
      <c r="A489" s="13" t="s">
        <v>576</v>
      </c>
      <c r="B489" s="13" t="s">
        <v>577</v>
      </c>
      <c r="C489" s="13" t="s">
        <v>284</v>
      </c>
      <c r="D489" s="14">
        <v>29223209</v>
      </c>
      <c r="E489" s="20" t="s">
        <v>579</v>
      </c>
      <c r="F489" s="16" t="s">
        <v>17</v>
      </c>
      <c r="G489" s="13" t="s">
        <v>548</v>
      </c>
      <c r="H489" s="13" t="s">
        <v>148</v>
      </c>
      <c r="I489" s="13" t="s">
        <v>26</v>
      </c>
      <c r="J489" s="13" t="s">
        <v>47</v>
      </c>
      <c r="K489" s="13" t="s">
        <v>108</v>
      </c>
    </row>
    <row r="490" ht="24" spans="1:11">
      <c r="A490" s="13" t="s">
        <v>576</v>
      </c>
      <c r="B490" s="13" t="s">
        <v>577</v>
      </c>
      <c r="C490" s="13" t="s">
        <v>286</v>
      </c>
      <c r="D490" s="14">
        <v>92104315</v>
      </c>
      <c r="E490" s="20" t="s">
        <v>580</v>
      </c>
      <c r="F490" s="16" t="s">
        <v>17</v>
      </c>
      <c r="G490" s="13" t="s">
        <v>548</v>
      </c>
      <c r="H490" s="13" t="s">
        <v>148</v>
      </c>
      <c r="I490" s="13" t="s">
        <v>94</v>
      </c>
      <c r="J490" s="13" t="s">
        <v>47</v>
      </c>
      <c r="K490" s="13" t="s">
        <v>108</v>
      </c>
    </row>
    <row r="491" ht="24" spans="1:11">
      <c r="A491" s="13" t="s">
        <v>576</v>
      </c>
      <c r="B491" s="13" t="s">
        <v>577</v>
      </c>
      <c r="C491" s="13" t="s">
        <v>290</v>
      </c>
      <c r="D491" s="14">
        <v>48770990</v>
      </c>
      <c r="E491" s="20" t="s">
        <v>581</v>
      </c>
      <c r="F491" s="16" t="s">
        <v>17</v>
      </c>
      <c r="G491" s="13" t="s">
        <v>548</v>
      </c>
      <c r="H491" s="13" t="s">
        <v>148</v>
      </c>
      <c r="I491" s="13" t="s">
        <v>36</v>
      </c>
      <c r="J491" s="13" t="s">
        <v>47</v>
      </c>
      <c r="K491" s="13" t="s">
        <v>108</v>
      </c>
    </row>
    <row r="492" ht="24" spans="1:11">
      <c r="A492" s="13" t="s">
        <v>576</v>
      </c>
      <c r="B492" s="13" t="s">
        <v>577</v>
      </c>
      <c r="C492" s="13" t="s">
        <v>514</v>
      </c>
      <c r="D492" s="14">
        <v>57441118</v>
      </c>
      <c r="E492" s="20" t="s">
        <v>107</v>
      </c>
      <c r="F492" s="16" t="s">
        <v>17</v>
      </c>
      <c r="G492" s="13" t="s">
        <v>548</v>
      </c>
      <c r="H492" s="13" t="s">
        <v>148</v>
      </c>
      <c r="I492" s="13" t="s">
        <v>220</v>
      </c>
      <c r="J492" s="13" t="s">
        <v>47</v>
      </c>
      <c r="K492" s="13" t="s">
        <v>108</v>
      </c>
    </row>
    <row r="493" ht="24" spans="1:11">
      <c r="A493" s="13" t="s">
        <v>576</v>
      </c>
      <c r="B493" s="13" t="s">
        <v>577</v>
      </c>
      <c r="C493" s="13" t="s">
        <v>105</v>
      </c>
      <c r="D493" s="14">
        <v>57441118</v>
      </c>
      <c r="E493" s="20" t="s">
        <v>107</v>
      </c>
      <c r="F493" s="16" t="s">
        <v>17</v>
      </c>
      <c r="G493" s="13" t="s">
        <v>548</v>
      </c>
      <c r="H493" s="13" t="s">
        <v>148</v>
      </c>
      <c r="I493" s="13" t="s">
        <v>121</v>
      </c>
      <c r="J493" s="13" t="s">
        <v>47</v>
      </c>
      <c r="K493" s="13" t="s">
        <v>108</v>
      </c>
    </row>
    <row r="494" ht="24" spans="1:11">
      <c r="A494" s="13" t="s">
        <v>576</v>
      </c>
      <c r="B494" s="13" t="s">
        <v>577</v>
      </c>
      <c r="C494" s="13" t="s">
        <v>293</v>
      </c>
      <c r="D494" s="14">
        <v>57441118</v>
      </c>
      <c r="E494" s="20" t="s">
        <v>582</v>
      </c>
      <c r="F494" s="16" t="s">
        <v>17</v>
      </c>
      <c r="G494" s="13" t="s">
        <v>548</v>
      </c>
      <c r="H494" s="13" t="s">
        <v>148</v>
      </c>
      <c r="I494" s="13" t="s">
        <v>36</v>
      </c>
      <c r="J494" s="13" t="s">
        <v>47</v>
      </c>
      <c r="K494" s="13" t="s">
        <v>108</v>
      </c>
    </row>
    <row r="495" ht="24" spans="1:11">
      <c r="A495" s="13" t="s">
        <v>576</v>
      </c>
      <c r="B495" s="13" t="s">
        <v>577</v>
      </c>
      <c r="C495" s="13" t="s">
        <v>300</v>
      </c>
      <c r="D495" s="14">
        <v>57441118</v>
      </c>
      <c r="E495" s="20" t="s">
        <v>583</v>
      </c>
      <c r="F495" s="16" t="s">
        <v>17</v>
      </c>
      <c r="G495" s="13" t="s">
        <v>548</v>
      </c>
      <c r="H495" s="13" t="s">
        <v>148</v>
      </c>
      <c r="I495" s="13" t="s">
        <v>36</v>
      </c>
      <c r="J495" s="13" t="s">
        <v>47</v>
      </c>
      <c r="K495" s="13" t="s">
        <v>108</v>
      </c>
    </row>
    <row r="496" ht="24" spans="1:11">
      <c r="A496" s="13" t="s">
        <v>576</v>
      </c>
      <c r="B496" s="13" t="s">
        <v>577</v>
      </c>
      <c r="C496" s="13" t="s">
        <v>276</v>
      </c>
      <c r="D496" s="14">
        <v>92104315</v>
      </c>
      <c r="E496" s="20" t="s">
        <v>584</v>
      </c>
      <c r="F496" s="16" t="s">
        <v>17</v>
      </c>
      <c r="G496" s="13" t="s">
        <v>548</v>
      </c>
      <c r="H496" s="13" t="s">
        <v>148</v>
      </c>
      <c r="I496" s="13" t="s">
        <v>75</v>
      </c>
      <c r="J496" s="13" t="s">
        <v>47</v>
      </c>
      <c r="K496" s="13" t="s">
        <v>108</v>
      </c>
    </row>
    <row r="497" ht="24" spans="1:11">
      <c r="A497" s="13" t="s">
        <v>576</v>
      </c>
      <c r="B497" s="13" t="s">
        <v>577</v>
      </c>
      <c r="C497" s="13" t="s">
        <v>278</v>
      </c>
      <c r="D497" s="14">
        <v>48770990</v>
      </c>
      <c r="E497" s="20" t="s">
        <v>585</v>
      </c>
      <c r="F497" s="16" t="s">
        <v>17</v>
      </c>
      <c r="G497" s="13" t="s">
        <v>548</v>
      </c>
      <c r="H497" s="13" t="s">
        <v>148</v>
      </c>
      <c r="I497" s="13" t="s">
        <v>20</v>
      </c>
      <c r="J497" s="13" t="s">
        <v>47</v>
      </c>
      <c r="K497" s="13" t="s">
        <v>108</v>
      </c>
    </row>
    <row r="498" ht="133" customHeight="1" spans="1:11">
      <c r="A498" s="13" t="s">
        <v>586</v>
      </c>
      <c r="B498" s="13" t="s">
        <v>587</v>
      </c>
      <c r="C498" s="13" t="s">
        <v>588</v>
      </c>
      <c r="D498" s="17">
        <v>34371331</v>
      </c>
      <c r="E498" s="17" t="str">
        <f>_xlfn.DISPIMG("ID_59F3CC23447540E3A024B9C96A83081E",1)</f>
        <v>=DISPIMG("ID_59F3CC23447540E3A024B9C96A83081E",1)</v>
      </c>
      <c r="F498" s="16" t="s">
        <v>17</v>
      </c>
      <c r="G498" s="13" t="s">
        <v>548</v>
      </c>
      <c r="H498" s="13" t="s">
        <v>148</v>
      </c>
      <c r="I498" s="13" t="s">
        <v>94</v>
      </c>
      <c r="J498" s="13" t="s">
        <v>47</v>
      </c>
      <c r="K498" s="13" t="s">
        <v>65</v>
      </c>
    </row>
    <row r="499" ht="133" customHeight="1" spans="1:11">
      <c r="A499" s="13" t="s">
        <v>586</v>
      </c>
      <c r="B499" s="13" t="s">
        <v>587</v>
      </c>
      <c r="C499" s="13" t="s">
        <v>469</v>
      </c>
      <c r="D499" s="17">
        <v>50075771</v>
      </c>
      <c r="E499" s="17" t="str">
        <f>_xlfn.DISPIMG("ID_EFE24A3843D94A828F62AAF782225798",1)</f>
        <v>=DISPIMG("ID_EFE24A3843D94A828F62AAF782225798",1)</v>
      </c>
      <c r="F499" s="16" t="s">
        <v>17</v>
      </c>
      <c r="G499" s="13" t="s">
        <v>548</v>
      </c>
      <c r="H499" s="13" t="s">
        <v>148</v>
      </c>
      <c r="I499" s="13" t="s">
        <v>75</v>
      </c>
      <c r="J499" s="13" t="s">
        <v>47</v>
      </c>
      <c r="K499" s="13" t="s">
        <v>65</v>
      </c>
    </row>
    <row r="500" ht="133" customHeight="1" spans="1:11">
      <c r="A500" s="13" t="s">
        <v>586</v>
      </c>
      <c r="B500" s="13" t="s">
        <v>587</v>
      </c>
      <c r="C500" s="13" t="s">
        <v>470</v>
      </c>
      <c r="D500" s="17">
        <v>87323827</v>
      </c>
      <c r="E500" s="17" t="str">
        <f>_xlfn.DISPIMG("ID_35642D8D961A432CA68249D8BAC96C3A",1)</f>
        <v>=DISPIMG("ID_35642D8D961A432CA68249D8BAC96C3A",1)</v>
      </c>
      <c r="F500" s="16" t="s">
        <v>17</v>
      </c>
      <c r="G500" s="13" t="s">
        <v>548</v>
      </c>
      <c r="H500" s="13" t="s">
        <v>148</v>
      </c>
      <c r="I500" s="13" t="s">
        <v>36</v>
      </c>
      <c r="J500" s="13" t="s">
        <v>47</v>
      </c>
      <c r="K500" s="13" t="s">
        <v>65</v>
      </c>
    </row>
    <row r="501" ht="133" customHeight="1" spans="1:11">
      <c r="A501" s="13" t="s">
        <v>78</v>
      </c>
      <c r="B501" s="13" t="s">
        <v>79</v>
      </c>
      <c r="C501" s="13" t="s">
        <v>527</v>
      </c>
      <c r="D501" s="17">
        <v>21635070</v>
      </c>
      <c r="E501" s="17" t="str">
        <f>_xlfn.DISPIMG("ID_34E3922C9A7E467190909AFBE7AD01DD",1)</f>
        <v>=DISPIMG("ID_34E3922C9A7E467190909AFBE7AD01DD",1)</v>
      </c>
      <c r="F501" s="16" t="s">
        <v>17</v>
      </c>
      <c r="G501" s="13" t="s">
        <v>548</v>
      </c>
      <c r="H501" s="13" t="s">
        <v>148</v>
      </c>
      <c r="I501" s="13" t="s">
        <v>227</v>
      </c>
      <c r="J501" s="13"/>
      <c r="K501" s="13" t="s">
        <v>65</v>
      </c>
    </row>
    <row r="502" spans="1:11">
      <c r="A502" s="13" t="s">
        <v>589</v>
      </c>
      <c r="B502" s="13" t="s">
        <v>590</v>
      </c>
      <c r="C502" s="13" t="s">
        <v>92</v>
      </c>
      <c r="D502" s="17">
        <v>69705714</v>
      </c>
      <c r="E502" s="18" t="s">
        <v>91</v>
      </c>
      <c r="F502" s="16" t="s">
        <v>17</v>
      </c>
      <c r="G502" s="13" t="s">
        <v>548</v>
      </c>
      <c r="H502" s="13" t="s">
        <v>148</v>
      </c>
      <c r="I502" s="13" t="s">
        <v>26</v>
      </c>
      <c r="J502" s="13" t="s">
        <v>47</v>
      </c>
      <c r="K502" s="13" t="s">
        <v>38</v>
      </c>
    </row>
    <row r="503" spans="1:11">
      <c r="A503" s="13" t="s">
        <v>589</v>
      </c>
      <c r="B503" s="13" t="s">
        <v>590</v>
      </c>
      <c r="C503" s="13" t="s">
        <v>90</v>
      </c>
      <c r="D503" s="17">
        <v>83099476</v>
      </c>
      <c r="E503" s="18" t="s">
        <v>91</v>
      </c>
      <c r="F503" s="16" t="s">
        <v>17</v>
      </c>
      <c r="G503" s="13" t="s">
        <v>548</v>
      </c>
      <c r="H503" s="13" t="s">
        <v>148</v>
      </c>
      <c r="I503" s="13" t="s">
        <v>28</v>
      </c>
      <c r="J503" s="13" t="s">
        <v>47</v>
      </c>
      <c r="K503" s="13" t="s">
        <v>38</v>
      </c>
    </row>
    <row r="504" spans="1:11">
      <c r="A504" s="13" t="s">
        <v>589</v>
      </c>
      <c r="B504" s="13" t="s">
        <v>590</v>
      </c>
      <c r="C504" s="13" t="s">
        <v>93</v>
      </c>
      <c r="D504" s="17">
        <v>45983099</v>
      </c>
      <c r="E504" s="18" t="s">
        <v>91</v>
      </c>
      <c r="F504" s="16" t="s">
        <v>17</v>
      </c>
      <c r="G504" s="13" t="s">
        <v>548</v>
      </c>
      <c r="H504" s="13" t="s">
        <v>148</v>
      </c>
      <c r="I504" s="13" t="s">
        <v>94</v>
      </c>
      <c r="J504" s="13" t="s">
        <v>47</v>
      </c>
      <c r="K504" s="13" t="s">
        <v>38</v>
      </c>
    </row>
    <row r="505" spans="1:11">
      <c r="A505" s="13" t="s">
        <v>589</v>
      </c>
      <c r="B505" s="13" t="s">
        <v>590</v>
      </c>
      <c r="C505" s="13" t="s">
        <v>95</v>
      </c>
      <c r="D505" s="17">
        <v>36731292</v>
      </c>
      <c r="E505" s="18" t="s">
        <v>91</v>
      </c>
      <c r="F505" s="16" t="s">
        <v>17</v>
      </c>
      <c r="G505" s="13" t="s">
        <v>548</v>
      </c>
      <c r="H505" s="13" t="s">
        <v>148</v>
      </c>
      <c r="I505" s="13" t="s">
        <v>31</v>
      </c>
      <c r="J505" s="13" t="s">
        <v>47</v>
      </c>
      <c r="K505" s="13" t="s">
        <v>38</v>
      </c>
    </row>
    <row r="506" spans="1:11">
      <c r="A506" s="13" t="s">
        <v>589</v>
      </c>
      <c r="B506" s="13" t="s">
        <v>590</v>
      </c>
      <c r="C506" s="13" t="s">
        <v>96</v>
      </c>
      <c r="D506" s="17">
        <v>47084904</v>
      </c>
      <c r="E506" s="18" t="s">
        <v>91</v>
      </c>
      <c r="F506" s="16" t="s">
        <v>17</v>
      </c>
      <c r="G506" s="13" t="s">
        <v>548</v>
      </c>
      <c r="H506" s="13" t="s">
        <v>148</v>
      </c>
      <c r="I506" s="13" t="s">
        <v>94</v>
      </c>
      <c r="J506" s="13" t="s">
        <v>47</v>
      </c>
      <c r="K506" s="13" t="s">
        <v>38</v>
      </c>
    </row>
    <row r="507" ht="24" spans="1:11">
      <c r="A507" s="13" t="s">
        <v>591</v>
      </c>
      <c r="B507" s="13" t="s">
        <v>592</v>
      </c>
      <c r="C507" s="13" t="s">
        <v>171</v>
      </c>
      <c r="D507" s="14">
        <v>59422377</v>
      </c>
      <c r="E507" s="14" t="s">
        <v>172</v>
      </c>
      <c r="F507" s="16" t="s">
        <v>17</v>
      </c>
      <c r="G507" s="13" t="s">
        <v>548</v>
      </c>
      <c r="H507" s="13" t="s">
        <v>148</v>
      </c>
      <c r="I507" s="13" t="s">
        <v>24</v>
      </c>
      <c r="J507" s="13" t="s">
        <v>21</v>
      </c>
      <c r="K507" s="13" t="s">
        <v>108</v>
      </c>
    </row>
    <row r="508" ht="24" spans="1:11">
      <c r="A508" s="13" t="s">
        <v>591</v>
      </c>
      <c r="B508" s="13" t="s">
        <v>592</v>
      </c>
      <c r="C508" s="13" t="s">
        <v>136</v>
      </c>
      <c r="D508" s="14">
        <v>59422377</v>
      </c>
      <c r="E508" s="20" t="s">
        <v>137</v>
      </c>
      <c r="F508" s="16" t="s">
        <v>17</v>
      </c>
      <c r="G508" s="13" t="s">
        <v>548</v>
      </c>
      <c r="H508" s="13" t="s">
        <v>148</v>
      </c>
      <c r="I508" s="13" t="s">
        <v>121</v>
      </c>
      <c r="J508" s="13" t="s">
        <v>21</v>
      </c>
      <c r="K508" s="13" t="s">
        <v>108</v>
      </c>
    </row>
    <row r="509" ht="24" spans="1:11">
      <c r="A509" s="13" t="s">
        <v>591</v>
      </c>
      <c r="B509" s="13" t="s">
        <v>592</v>
      </c>
      <c r="C509" s="13" t="s">
        <v>197</v>
      </c>
      <c r="D509" s="14">
        <v>59422377</v>
      </c>
      <c r="E509" s="14" t="s">
        <v>172</v>
      </c>
      <c r="F509" s="16" t="s">
        <v>17</v>
      </c>
      <c r="G509" s="13" t="s">
        <v>548</v>
      </c>
      <c r="H509" s="13" t="s">
        <v>148</v>
      </c>
      <c r="I509" s="13" t="s">
        <v>75</v>
      </c>
      <c r="J509" s="13" t="s">
        <v>21</v>
      </c>
      <c r="K509" s="13" t="s">
        <v>108</v>
      </c>
    </row>
    <row r="510" ht="24" spans="1:11">
      <c r="A510" s="13" t="s">
        <v>591</v>
      </c>
      <c r="B510" s="13" t="s">
        <v>592</v>
      </c>
      <c r="C510" s="13" t="s">
        <v>196</v>
      </c>
      <c r="D510" s="14">
        <v>71568192</v>
      </c>
      <c r="E510" s="14" t="s">
        <v>172</v>
      </c>
      <c r="F510" s="16" t="s">
        <v>17</v>
      </c>
      <c r="G510" s="13" t="s">
        <v>548</v>
      </c>
      <c r="H510" s="13" t="s">
        <v>148</v>
      </c>
      <c r="I510" s="13" t="s">
        <v>75</v>
      </c>
      <c r="J510" s="13" t="s">
        <v>21</v>
      </c>
      <c r="K510" s="13" t="s">
        <v>108</v>
      </c>
    </row>
    <row r="511" ht="24" spans="1:11">
      <c r="A511" s="13" t="s">
        <v>591</v>
      </c>
      <c r="B511" s="13" t="s">
        <v>592</v>
      </c>
      <c r="C511" s="13" t="s">
        <v>195</v>
      </c>
      <c r="D511" s="14">
        <v>71568192</v>
      </c>
      <c r="E511" s="14" t="s">
        <v>172</v>
      </c>
      <c r="F511" s="16" t="s">
        <v>17</v>
      </c>
      <c r="G511" s="13" t="s">
        <v>548</v>
      </c>
      <c r="H511" s="13" t="s">
        <v>148</v>
      </c>
      <c r="I511" s="13" t="s">
        <v>75</v>
      </c>
      <c r="J511" s="13" t="s">
        <v>21</v>
      </c>
      <c r="K511" s="13" t="s">
        <v>108</v>
      </c>
    </row>
    <row r="512" ht="24" spans="1:11">
      <c r="A512" s="13" t="s">
        <v>593</v>
      </c>
      <c r="B512" s="13" t="s">
        <v>594</v>
      </c>
      <c r="C512" s="13" t="s">
        <v>502</v>
      </c>
      <c r="D512" s="29">
        <v>71658499</v>
      </c>
      <c r="E512" s="17" t="s">
        <v>503</v>
      </c>
      <c r="F512" s="16" t="s">
        <v>17</v>
      </c>
      <c r="G512" s="13" t="s">
        <v>548</v>
      </c>
      <c r="H512" s="13" t="s">
        <v>148</v>
      </c>
      <c r="I512" s="13" t="s">
        <v>75</v>
      </c>
      <c r="J512" s="13" t="s">
        <v>47</v>
      </c>
      <c r="K512" s="13" t="s">
        <v>65</v>
      </c>
    </row>
    <row r="513" ht="24" spans="1:11">
      <c r="A513" s="13" t="s">
        <v>593</v>
      </c>
      <c r="B513" s="13" t="s">
        <v>594</v>
      </c>
      <c r="C513" s="13" t="s">
        <v>504</v>
      </c>
      <c r="D513" s="29">
        <v>34682672</v>
      </c>
      <c r="E513" s="17" t="s">
        <v>505</v>
      </c>
      <c r="F513" s="16" t="s">
        <v>17</v>
      </c>
      <c r="G513" s="13" t="s">
        <v>548</v>
      </c>
      <c r="H513" s="13" t="s">
        <v>148</v>
      </c>
      <c r="I513" s="13" t="s">
        <v>75</v>
      </c>
      <c r="J513" s="13" t="s">
        <v>47</v>
      </c>
      <c r="K513" s="13" t="s">
        <v>65</v>
      </c>
    </row>
    <row r="514" ht="24" spans="1:11">
      <c r="A514" s="13" t="s">
        <v>593</v>
      </c>
      <c r="B514" s="13" t="s">
        <v>594</v>
      </c>
      <c r="C514" s="13" t="s">
        <v>490</v>
      </c>
      <c r="D514" s="29">
        <v>71662997</v>
      </c>
      <c r="E514" s="17" t="s">
        <v>491</v>
      </c>
      <c r="F514" s="16" t="s">
        <v>17</v>
      </c>
      <c r="G514" s="13" t="s">
        <v>548</v>
      </c>
      <c r="H514" s="13" t="s">
        <v>148</v>
      </c>
      <c r="I514" s="13" t="s">
        <v>20</v>
      </c>
      <c r="J514" s="13" t="s">
        <v>47</v>
      </c>
      <c r="K514" s="13" t="s">
        <v>65</v>
      </c>
    </row>
    <row r="515" ht="24" spans="1:11">
      <c r="A515" s="13" t="s">
        <v>593</v>
      </c>
      <c r="B515" s="13" t="s">
        <v>594</v>
      </c>
      <c r="C515" s="13" t="s">
        <v>492</v>
      </c>
      <c r="D515" s="29">
        <v>11274360</v>
      </c>
      <c r="E515" s="17" t="s">
        <v>493</v>
      </c>
      <c r="F515" s="16" t="s">
        <v>17</v>
      </c>
      <c r="G515" s="13" t="s">
        <v>548</v>
      </c>
      <c r="H515" s="13" t="s">
        <v>148</v>
      </c>
      <c r="I515" s="13" t="s">
        <v>46</v>
      </c>
      <c r="J515" s="13" t="s">
        <v>47</v>
      </c>
      <c r="K515" s="13" t="s">
        <v>65</v>
      </c>
    </row>
    <row r="516" ht="24" spans="1:11">
      <c r="A516" s="13" t="s">
        <v>593</v>
      </c>
      <c r="B516" s="13" t="s">
        <v>594</v>
      </c>
      <c r="C516" s="13" t="s">
        <v>488</v>
      </c>
      <c r="D516" s="29">
        <v>25433498</v>
      </c>
      <c r="E516" s="17" t="s">
        <v>489</v>
      </c>
      <c r="F516" s="16" t="s">
        <v>17</v>
      </c>
      <c r="G516" s="13" t="s">
        <v>548</v>
      </c>
      <c r="H516" s="13" t="s">
        <v>148</v>
      </c>
      <c r="I516" s="13" t="s">
        <v>46</v>
      </c>
      <c r="J516" s="13" t="s">
        <v>47</v>
      </c>
      <c r="K516" s="13" t="s">
        <v>65</v>
      </c>
    </row>
    <row r="517" ht="24" spans="1:11">
      <c r="A517" s="13" t="s">
        <v>593</v>
      </c>
      <c r="B517" s="13" t="s">
        <v>594</v>
      </c>
      <c r="C517" s="13" t="s">
        <v>494</v>
      </c>
      <c r="D517" s="29">
        <v>33787368</v>
      </c>
      <c r="E517" s="17" t="s">
        <v>495</v>
      </c>
      <c r="F517" s="16" t="s">
        <v>17</v>
      </c>
      <c r="G517" s="13" t="s">
        <v>548</v>
      </c>
      <c r="H517" s="13" t="s">
        <v>148</v>
      </c>
      <c r="I517" s="13" t="s">
        <v>94</v>
      </c>
      <c r="J517" s="13" t="s">
        <v>47</v>
      </c>
      <c r="K517" s="13" t="s">
        <v>65</v>
      </c>
    </row>
    <row r="518" ht="24" spans="1:11">
      <c r="A518" s="13" t="s">
        <v>595</v>
      </c>
      <c r="B518" s="13" t="s">
        <v>596</v>
      </c>
      <c r="C518" s="13" t="s">
        <v>258</v>
      </c>
      <c r="D518" s="14">
        <v>21293685</v>
      </c>
      <c r="E518" s="17" t="s">
        <v>259</v>
      </c>
      <c r="F518" s="16" t="s">
        <v>17</v>
      </c>
      <c r="G518" s="13" t="s">
        <v>548</v>
      </c>
      <c r="H518" s="13" t="s">
        <v>148</v>
      </c>
      <c r="I518" s="13" t="s">
        <v>26</v>
      </c>
      <c r="J518" s="13" t="s">
        <v>361</v>
      </c>
      <c r="K518" s="13" t="s">
        <v>65</v>
      </c>
    </row>
    <row r="519" ht="24" spans="1:11">
      <c r="A519" s="13" t="s">
        <v>595</v>
      </c>
      <c r="B519" s="13" t="s">
        <v>596</v>
      </c>
      <c r="C519" s="13" t="s">
        <v>261</v>
      </c>
      <c r="D519" s="14">
        <v>16954887</v>
      </c>
      <c r="E519" s="17" t="s">
        <v>262</v>
      </c>
      <c r="F519" s="16" t="s">
        <v>17</v>
      </c>
      <c r="G519" s="13" t="s">
        <v>548</v>
      </c>
      <c r="H519" s="13" t="s">
        <v>148</v>
      </c>
      <c r="I519" s="13" t="s">
        <v>210</v>
      </c>
      <c r="J519" s="13" t="s">
        <v>361</v>
      </c>
      <c r="K519" s="13" t="s">
        <v>65</v>
      </c>
    </row>
    <row r="520" ht="133" customHeight="1" spans="1:11">
      <c r="A520" s="13" t="s">
        <v>595</v>
      </c>
      <c r="B520" s="13" t="s">
        <v>596</v>
      </c>
      <c r="C520" s="13" t="s">
        <v>266</v>
      </c>
      <c r="D520" s="14">
        <v>16954887</v>
      </c>
      <c r="E520" s="17" t="str">
        <f>_xlfn.DISPIMG("ID_CC81C91077EA4146A59B44C2B6071211",1)</f>
        <v>=DISPIMG("ID_CC81C91077EA4146A59B44C2B6071211",1)</v>
      </c>
      <c r="F520" s="16" t="s">
        <v>17</v>
      </c>
      <c r="G520" s="13" t="s">
        <v>548</v>
      </c>
      <c r="H520" s="13" t="s">
        <v>148</v>
      </c>
      <c r="I520" s="13" t="s">
        <v>36</v>
      </c>
      <c r="J520" s="13" t="s">
        <v>361</v>
      </c>
      <c r="K520" s="13" t="s">
        <v>65</v>
      </c>
    </row>
    <row r="521" ht="133" customHeight="1" spans="1:11">
      <c r="A521" s="13" t="s">
        <v>595</v>
      </c>
      <c r="B521" s="13" t="s">
        <v>596</v>
      </c>
      <c r="C521" s="13" t="s">
        <v>265</v>
      </c>
      <c r="D521" s="14">
        <v>16954887</v>
      </c>
      <c r="E521" s="17" t="str">
        <f>_xlfn.DISPIMG("ID_6217DB4A3CBC4C94B4CC73D2803DF8E5",1)</f>
        <v>=DISPIMG("ID_6217DB4A3CBC4C94B4CC73D2803DF8E5",1)</v>
      </c>
      <c r="F521" s="16" t="s">
        <v>17</v>
      </c>
      <c r="G521" s="13" t="s">
        <v>548</v>
      </c>
      <c r="H521" s="13" t="s">
        <v>148</v>
      </c>
      <c r="I521" s="13" t="s">
        <v>31</v>
      </c>
      <c r="J521" s="13" t="s">
        <v>361</v>
      </c>
      <c r="K521" s="13" t="s">
        <v>65</v>
      </c>
    </row>
    <row r="522" ht="24" spans="1:11">
      <c r="A522" s="13" t="s">
        <v>595</v>
      </c>
      <c r="B522" s="13" t="s">
        <v>596</v>
      </c>
      <c r="C522" s="13" t="s">
        <v>263</v>
      </c>
      <c r="D522" s="14">
        <v>21293685</v>
      </c>
      <c r="E522" s="17" t="s">
        <v>264</v>
      </c>
      <c r="F522" s="16" t="s">
        <v>17</v>
      </c>
      <c r="G522" s="13" t="s">
        <v>548</v>
      </c>
      <c r="H522" s="13" t="s">
        <v>148</v>
      </c>
      <c r="I522" s="13" t="s">
        <v>28</v>
      </c>
      <c r="J522" s="13" t="s">
        <v>361</v>
      </c>
      <c r="K522" s="13" t="s">
        <v>65</v>
      </c>
    </row>
    <row r="523" ht="24" spans="1:11">
      <c r="A523" s="13" t="s">
        <v>597</v>
      </c>
      <c r="B523" s="13" t="s">
        <v>598</v>
      </c>
      <c r="C523" s="13" t="s">
        <v>501</v>
      </c>
      <c r="D523" s="14">
        <v>68845966</v>
      </c>
      <c r="E523" s="15" t="s">
        <v>373</v>
      </c>
      <c r="F523" s="16" t="s">
        <v>17</v>
      </c>
      <c r="G523" s="13" t="s">
        <v>548</v>
      </c>
      <c r="H523" s="13" t="s">
        <v>148</v>
      </c>
      <c r="I523" s="13" t="s">
        <v>28</v>
      </c>
      <c r="J523" s="13" t="s">
        <v>21</v>
      </c>
      <c r="K523" s="13" t="s">
        <v>22</v>
      </c>
    </row>
    <row r="524" ht="24" spans="1:11">
      <c r="A524" s="13" t="s">
        <v>597</v>
      </c>
      <c r="B524" s="13" t="s">
        <v>598</v>
      </c>
      <c r="C524" s="13" t="s">
        <v>372</v>
      </c>
      <c r="D524" s="14">
        <v>27706010</v>
      </c>
      <c r="E524" s="15" t="s">
        <v>373</v>
      </c>
      <c r="F524" s="16" t="s">
        <v>17</v>
      </c>
      <c r="G524" s="13" t="s">
        <v>548</v>
      </c>
      <c r="H524" s="13" t="s">
        <v>148</v>
      </c>
      <c r="I524" s="13" t="s">
        <v>36</v>
      </c>
      <c r="J524" s="13" t="s">
        <v>21</v>
      </c>
      <c r="K524" s="13" t="s">
        <v>22</v>
      </c>
    </row>
    <row r="525" ht="24" spans="1:11">
      <c r="A525" s="13" t="s">
        <v>597</v>
      </c>
      <c r="B525" s="13" t="s">
        <v>598</v>
      </c>
      <c r="C525" s="13" t="s">
        <v>500</v>
      </c>
      <c r="D525" s="14">
        <v>68845966</v>
      </c>
      <c r="E525" s="15" t="s">
        <v>373</v>
      </c>
      <c r="F525" s="16" t="s">
        <v>17</v>
      </c>
      <c r="G525" s="13" t="s">
        <v>548</v>
      </c>
      <c r="H525" s="13" t="s">
        <v>148</v>
      </c>
      <c r="I525" s="13" t="s">
        <v>31</v>
      </c>
      <c r="J525" s="13" t="s">
        <v>21</v>
      </c>
      <c r="K525" s="13" t="s">
        <v>22</v>
      </c>
    </row>
    <row r="526" ht="24" spans="1:11">
      <c r="A526" s="13" t="s">
        <v>597</v>
      </c>
      <c r="B526" s="13" t="s">
        <v>598</v>
      </c>
      <c r="C526" s="13" t="s">
        <v>374</v>
      </c>
      <c r="D526" s="14">
        <v>27706010</v>
      </c>
      <c r="E526" s="15" t="s">
        <v>373</v>
      </c>
      <c r="F526" s="16" t="s">
        <v>17</v>
      </c>
      <c r="G526" s="13" t="s">
        <v>548</v>
      </c>
      <c r="H526" s="13" t="s">
        <v>148</v>
      </c>
      <c r="I526" s="13" t="s">
        <v>31</v>
      </c>
      <c r="J526" s="13" t="s">
        <v>21</v>
      </c>
      <c r="K526" s="13" t="s">
        <v>22</v>
      </c>
    </row>
    <row r="527" ht="24" spans="1:11">
      <c r="A527" s="13" t="s">
        <v>597</v>
      </c>
      <c r="B527" s="13" t="s">
        <v>598</v>
      </c>
      <c r="C527" s="13" t="s">
        <v>499</v>
      </c>
      <c r="D527" s="14">
        <v>89870002</v>
      </c>
      <c r="E527" s="15" t="s">
        <v>373</v>
      </c>
      <c r="F527" s="16" t="s">
        <v>17</v>
      </c>
      <c r="G527" s="13" t="s">
        <v>548</v>
      </c>
      <c r="H527" s="13" t="s">
        <v>148</v>
      </c>
      <c r="I527" s="13" t="s">
        <v>75</v>
      </c>
      <c r="J527" s="13" t="s">
        <v>21</v>
      </c>
      <c r="K527" s="13" t="s">
        <v>22</v>
      </c>
    </row>
    <row r="528" ht="24" spans="1:11">
      <c r="A528" s="13" t="s">
        <v>597</v>
      </c>
      <c r="B528" s="13" t="s">
        <v>598</v>
      </c>
      <c r="C528" s="13" t="s">
        <v>498</v>
      </c>
      <c r="D528" s="14">
        <v>89870002</v>
      </c>
      <c r="E528" s="15" t="s">
        <v>373</v>
      </c>
      <c r="F528" s="16" t="s">
        <v>17</v>
      </c>
      <c r="G528" s="13" t="s">
        <v>548</v>
      </c>
      <c r="H528" s="13" t="s">
        <v>148</v>
      </c>
      <c r="I528" s="13" t="s">
        <v>20</v>
      </c>
      <c r="J528" s="13" t="s">
        <v>21</v>
      </c>
      <c r="K528" s="13" t="s">
        <v>22</v>
      </c>
    </row>
    <row r="529" ht="24" spans="1:11">
      <c r="A529" s="13" t="s">
        <v>597</v>
      </c>
      <c r="B529" s="13" t="s">
        <v>598</v>
      </c>
      <c r="C529" s="13" t="s">
        <v>506</v>
      </c>
      <c r="D529" s="14">
        <v>25114237</v>
      </c>
      <c r="E529" s="15" t="s">
        <v>373</v>
      </c>
      <c r="F529" s="16" t="s">
        <v>17</v>
      </c>
      <c r="G529" s="13" t="s">
        <v>548</v>
      </c>
      <c r="H529" s="13" t="s">
        <v>148</v>
      </c>
      <c r="I529" s="13" t="s">
        <v>24</v>
      </c>
      <c r="J529" s="13" t="s">
        <v>21</v>
      </c>
      <c r="K529" s="13" t="s">
        <v>22</v>
      </c>
    </row>
    <row r="530" ht="24" spans="1:11">
      <c r="A530" s="13" t="s">
        <v>597</v>
      </c>
      <c r="B530" s="13" t="s">
        <v>598</v>
      </c>
      <c r="C530" s="13" t="s">
        <v>497</v>
      </c>
      <c r="D530" s="14">
        <v>25114237</v>
      </c>
      <c r="E530" s="15" t="s">
        <v>373</v>
      </c>
      <c r="F530" s="16" t="s">
        <v>17</v>
      </c>
      <c r="G530" s="13" t="s">
        <v>548</v>
      </c>
      <c r="H530" s="13" t="s">
        <v>148</v>
      </c>
      <c r="I530" s="13" t="s">
        <v>24</v>
      </c>
      <c r="J530" s="13" t="s">
        <v>21</v>
      </c>
      <c r="K530" s="13" t="s">
        <v>22</v>
      </c>
    </row>
    <row r="531" spans="1:11">
      <c r="A531" s="13" t="s">
        <v>599</v>
      </c>
      <c r="B531" s="13" t="s">
        <v>600</v>
      </c>
      <c r="C531" s="13" t="s">
        <v>113</v>
      </c>
      <c r="D531" s="17">
        <v>13014105</v>
      </c>
      <c r="E531" s="18" t="s">
        <v>112</v>
      </c>
      <c r="F531" s="16" t="s">
        <v>17</v>
      </c>
      <c r="G531" s="13" t="s">
        <v>548</v>
      </c>
      <c r="H531" s="13" t="s">
        <v>148</v>
      </c>
      <c r="I531" s="13" t="s">
        <v>36</v>
      </c>
      <c r="J531" s="13" t="s">
        <v>47</v>
      </c>
      <c r="K531" s="13" t="s">
        <v>38</v>
      </c>
    </row>
    <row r="532" spans="1:11">
      <c r="A532" s="13" t="s">
        <v>599</v>
      </c>
      <c r="B532" s="13" t="s">
        <v>600</v>
      </c>
      <c r="C532" s="13" t="s">
        <v>111</v>
      </c>
      <c r="D532" s="17">
        <v>16484065</v>
      </c>
      <c r="E532" s="18" t="s">
        <v>112</v>
      </c>
      <c r="F532" s="16" t="s">
        <v>17</v>
      </c>
      <c r="G532" s="13" t="s">
        <v>548</v>
      </c>
      <c r="H532" s="13" t="s">
        <v>148</v>
      </c>
      <c r="I532" s="13" t="s">
        <v>24</v>
      </c>
      <c r="J532" s="13" t="s">
        <v>47</v>
      </c>
      <c r="K532" s="13" t="s">
        <v>38</v>
      </c>
    </row>
    <row r="533" spans="1:11">
      <c r="A533" s="13" t="s">
        <v>601</v>
      </c>
      <c r="B533" s="13" t="s">
        <v>602</v>
      </c>
      <c r="C533" s="13" t="s">
        <v>341</v>
      </c>
      <c r="D533" s="17">
        <v>97895079</v>
      </c>
      <c r="E533" s="17" t="s">
        <v>338</v>
      </c>
      <c r="F533" s="16" t="s">
        <v>17</v>
      </c>
      <c r="G533" s="13" t="s">
        <v>548</v>
      </c>
      <c r="H533" s="13" t="s">
        <v>148</v>
      </c>
      <c r="I533" s="13" t="s">
        <v>75</v>
      </c>
      <c r="J533" s="13" t="s">
        <v>47</v>
      </c>
      <c r="K533" s="13" t="s">
        <v>38</v>
      </c>
    </row>
    <row r="534" spans="1:11">
      <c r="A534" s="13" t="s">
        <v>601</v>
      </c>
      <c r="B534" s="13" t="s">
        <v>602</v>
      </c>
      <c r="C534" s="13" t="s">
        <v>541</v>
      </c>
      <c r="D534" s="17">
        <v>84735769</v>
      </c>
      <c r="E534" s="17" t="s">
        <v>338</v>
      </c>
      <c r="F534" s="16" t="s">
        <v>17</v>
      </c>
      <c r="G534" s="13" t="s">
        <v>548</v>
      </c>
      <c r="H534" s="13" t="s">
        <v>148</v>
      </c>
      <c r="I534" s="13" t="s">
        <v>36</v>
      </c>
      <c r="J534" s="13" t="s">
        <v>47</v>
      </c>
      <c r="K534" s="13" t="s">
        <v>38</v>
      </c>
    </row>
    <row r="535" spans="1:11">
      <c r="A535" s="13" t="s">
        <v>601</v>
      </c>
      <c r="B535" s="13" t="s">
        <v>602</v>
      </c>
      <c r="C535" s="13" t="s">
        <v>342</v>
      </c>
      <c r="D535" s="17">
        <v>36661327</v>
      </c>
      <c r="E535" s="17" t="s">
        <v>338</v>
      </c>
      <c r="F535" s="16" t="s">
        <v>17</v>
      </c>
      <c r="G535" s="13" t="s">
        <v>548</v>
      </c>
      <c r="H535" s="13" t="s">
        <v>148</v>
      </c>
      <c r="I535" s="13" t="s">
        <v>75</v>
      </c>
      <c r="J535" s="13" t="s">
        <v>47</v>
      </c>
      <c r="K535" s="13" t="s">
        <v>38</v>
      </c>
    </row>
    <row r="536" spans="1:11">
      <c r="A536" s="13" t="s">
        <v>601</v>
      </c>
      <c r="B536" s="13" t="s">
        <v>602</v>
      </c>
      <c r="C536" s="13" t="s">
        <v>340</v>
      </c>
      <c r="D536" s="17">
        <v>36066598</v>
      </c>
      <c r="E536" s="17" t="s">
        <v>338</v>
      </c>
      <c r="F536" s="16" t="s">
        <v>17</v>
      </c>
      <c r="G536" s="13" t="s">
        <v>548</v>
      </c>
      <c r="H536" s="13" t="s">
        <v>148</v>
      </c>
      <c r="I536" s="13" t="s">
        <v>31</v>
      </c>
      <c r="J536" s="13" t="s">
        <v>47</v>
      </c>
      <c r="K536" s="13" t="s">
        <v>38</v>
      </c>
    </row>
    <row r="537" spans="1:11">
      <c r="A537" s="13" t="s">
        <v>601</v>
      </c>
      <c r="B537" s="13" t="s">
        <v>602</v>
      </c>
      <c r="C537" s="13" t="s">
        <v>337</v>
      </c>
      <c r="D537" s="17">
        <v>71343417</v>
      </c>
      <c r="E537" s="17" t="s">
        <v>338</v>
      </c>
      <c r="F537" s="16" t="s">
        <v>17</v>
      </c>
      <c r="G537" s="13" t="s">
        <v>548</v>
      </c>
      <c r="H537" s="13" t="s">
        <v>148</v>
      </c>
      <c r="I537" s="13" t="s">
        <v>31</v>
      </c>
      <c r="J537" s="13" t="s">
        <v>47</v>
      </c>
      <c r="K537" s="13" t="s">
        <v>38</v>
      </c>
    </row>
    <row r="538" ht="36" spans="1:11">
      <c r="A538" s="13" t="s">
        <v>603</v>
      </c>
      <c r="B538" s="13" t="s">
        <v>604</v>
      </c>
      <c r="C538" s="13" t="s">
        <v>605</v>
      </c>
      <c r="D538" s="19">
        <v>26113858</v>
      </c>
      <c r="E538" s="17" t="s">
        <v>606</v>
      </c>
      <c r="F538" s="16" t="s">
        <v>17</v>
      </c>
      <c r="G538" s="13" t="s">
        <v>548</v>
      </c>
      <c r="H538" s="13" t="s">
        <v>260</v>
      </c>
      <c r="I538" s="13" t="s">
        <v>188</v>
      </c>
      <c r="J538" s="13" t="s">
        <v>47</v>
      </c>
      <c r="K538" s="13" t="s">
        <v>388</v>
      </c>
    </row>
    <row r="539" ht="24" spans="1:11">
      <c r="A539" s="13" t="s">
        <v>603</v>
      </c>
      <c r="B539" s="13" t="s">
        <v>604</v>
      </c>
      <c r="C539" s="13" t="s">
        <v>246</v>
      </c>
      <c r="D539" s="19">
        <v>55344488</v>
      </c>
      <c r="E539" s="17" t="s">
        <v>243</v>
      </c>
      <c r="F539" s="16" t="s">
        <v>17</v>
      </c>
      <c r="G539" s="13" t="s">
        <v>548</v>
      </c>
      <c r="H539" s="13" t="s">
        <v>260</v>
      </c>
      <c r="I539" s="13" t="s">
        <v>94</v>
      </c>
      <c r="J539" s="13" t="s">
        <v>47</v>
      </c>
      <c r="K539" s="13" t="s">
        <v>65</v>
      </c>
    </row>
    <row r="540" ht="36" spans="1:11">
      <c r="A540" s="13" t="s">
        <v>603</v>
      </c>
      <c r="B540" s="13" t="s">
        <v>604</v>
      </c>
      <c r="C540" s="13" t="s">
        <v>607</v>
      </c>
      <c r="D540" s="19">
        <v>48713838</v>
      </c>
      <c r="E540" s="17" t="s">
        <v>608</v>
      </c>
      <c r="F540" s="16" t="s">
        <v>17</v>
      </c>
      <c r="G540" s="13" t="s">
        <v>548</v>
      </c>
      <c r="H540" s="13" t="s">
        <v>260</v>
      </c>
      <c r="I540" s="13" t="s">
        <v>26</v>
      </c>
      <c r="J540" s="13" t="s">
        <v>47</v>
      </c>
      <c r="K540" s="13" t="s">
        <v>609</v>
      </c>
    </row>
    <row r="541" ht="24" spans="1:11">
      <c r="A541" s="13" t="s">
        <v>603</v>
      </c>
      <c r="B541" s="13" t="s">
        <v>604</v>
      </c>
      <c r="C541" s="13" t="s">
        <v>249</v>
      </c>
      <c r="D541" s="19">
        <v>24716257</v>
      </c>
      <c r="E541" s="17" t="s">
        <v>243</v>
      </c>
      <c r="F541" s="16" t="s">
        <v>17</v>
      </c>
      <c r="G541" s="13" t="s">
        <v>548</v>
      </c>
      <c r="H541" s="13" t="s">
        <v>260</v>
      </c>
      <c r="I541" s="13" t="s">
        <v>75</v>
      </c>
      <c r="J541" s="13" t="s">
        <v>47</v>
      </c>
      <c r="K541" s="13" t="s">
        <v>65</v>
      </c>
    </row>
    <row r="542" ht="48" spans="1:11">
      <c r="A542" s="13" t="s">
        <v>603</v>
      </c>
      <c r="B542" s="13" t="s">
        <v>604</v>
      </c>
      <c r="C542" s="13" t="s">
        <v>610</v>
      </c>
      <c r="D542" s="19">
        <v>28387159</v>
      </c>
      <c r="E542" s="17" t="s">
        <v>611</v>
      </c>
      <c r="F542" s="16" t="s">
        <v>17</v>
      </c>
      <c r="G542" s="13" t="s">
        <v>548</v>
      </c>
      <c r="H542" s="13" t="s">
        <v>260</v>
      </c>
      <c r="I542" s="13" t="s">
        <v>94</v>
      </c>
      <c r="J542" s="13" t="s">
        <v>47</v>
      </c>
      <c r="K542" s="13" t="s">
        <v>609</v>
      </c>
    </row>
    <row r="543" ht="36" spans="1:11">
      <c r="A543" s="13" t="s">
        <v>603</v>
      </c>
      <c r="B543" s="13" t="s">
        <v>604</v>
      </c>
      <c r="C543" s="13" t="s">
        <v>612</v>
      </c>
      <c r="D543" s="19">
        <v>36761454</v>
      </c>
      <c r="E543" s="17" t="s">
        <v>613</v>
      </c>
      <c r="F543" s="16" t="s">
        <v>17</v>
      </c>
      <c r="G543" s="13" t="s">
        <v>548</v>
      </c>
      <c r="H543" s="13" t="s">
        <v>260</v>
      </c>
      <c r="I543" s="13" t="s">
        <v>36</v>
      </c>
      <c r="J543" s="13" t="s">
        <v>47</v>
      </c>
      <c r="K543" s="13" t="s">
        <v>609</v>
      </c>
    </row>
    <row r="544" spans="1:11">
      <c r="A544" s="13" t="s">
        <v>614</v>
      </c>
      <c r="B544" s="13" t="s">
        <v>615</v>
      </c>
      <c r="C544" s="13" t="s">
        <v>369</v>
      </c>
      <c r="D544" s="30">
        <v>32834319</v>
      </c>
      <c r="E544" s="20" t="s">
        <v>366</v>
      </c>
      <c r="F544" s="16" t="s">
        <v>17</v>
      </c>
      <c r="G544" s="13" t="s">
        <v>548</v>
      </c>
      <c r="H544" s="13" t="s">
        <v>260</v>
      </c>
      <c r="I544" s="13" t="s">
        <v>75</v>
      </c>
      <c r="J544" s="13" t="s">
        <v>47</v>
      </c>
      <c r="K544" s="13" t="s">
        <v>108</v>
      </c>
    </row>
    <row r="545" spans="1:11">
      <c r="A545" s="13" t="s">
        <v>614</v>
      </c>
      <c r="B545" s="13" t="s">
        <v>615</v>
      </c>
      <c r="C545" s="13" t="s">
        <v>370</v>
      </c>
      <c r="D545" s="14">
        <v>96477171</v>
      </c>
      <c r="E545" s="20" t="s">
        <v>366</v>
      </c>
      <c r="F545" s="16" t="s">
        <v>17</v>
      </c>
      <c r="G545" s="13" t="s">
        <v>548</v>
      </c>
      <c r="H545" s="13" t="s">
        <v>260</v>
      </c>
      <c r="I545" s="13" t="s">
        <v>36</v>
      </c>
      <c r="J545" s="13" t="s">
        <v>47</v>
      </c>
      <c r="K545" s="13" t="s">
        <v>108</v>
      </c>
    </row>
    <row r="546" spans="1:11">
      <c r="A546" s="13" t="s">
        <v>614</v>
      </c>
      <c r="B546" s="13" t="s">
        <v>615</v>
      </c>
      <c r="C546" s="13" t="s">
        <v>367</v>
      </c>
      <c r="D546" s="14">
        <v>59290700</v>
      </c>
      <c r="E546" s="20" t="s">
        <v>366</v>
      </c>
      <c r="F546" s="16" t="s">
        <v>17</v>
      </c>
      <c r="G546" s="13" t="s">
        <v>548</v>
      </c>
      <c r="H546" s="13" t="s">
        <v>260</v>
      </c>
      <c r="I546" s="13" t="s">
        <v>46</v>
      </c>
      <c r="J546" s="13" t="s">
        <v>47</v>
      </c>
      <c r="K546" s="13" t="s">
        <v>108</v>
      </c>
    </row>
    <row r="547" ht="24" spans="1:11">
      <c r="A547" s="13" t="s">
        <v>614</v>
      </c>
      <c r="B547" s="13" t="s">
        <v>615</v>
      </c>
      <c r="C547" s="13" t="s">
        <v>616</v>
      </c>
      <c r="D547" s="14">
        <v>38558178</v>
      </c>
      <c r="E547" s="20" t="s">
        <v>617</v>
      </c>
      <c r="F547" s="16" t="s">
        <v>17</v>
      </c>
      <c r="G547" s="13" t="s">
        <v>548</v>
      </c>
      <c r="H547" s="13" t="s">
        <v>260</v>
      </c>
      <c r="I547" s="13" t="s">
        <v>101</v>
      </c>
      <c r="J547" s="13" t="s">
        <v>47</v>
      </c>
      <c r="K547" s="13" t="s">
        <v>108</v>
      </c>
    </row>
    <row r="548" ht="24" spans="1:11">
      <c r="A548" s="13" t="s">
        <v>618</v>
      </c>
      <c r="B548" s="13" t="s">
        <v>619</v>
      </c>
      <c r="C548" s="13" t="s">
        <v>311</v>
      </c>
      <c r="D548" s="14">
        <v>42267257</v>
      </c>
      <c r="E548" s="15" t="s">
        <v>312</v>
      </c>
      <c r="F548" s="16" t="s">
        <v>17</v>
      </c>
      <c r="G548" s="13" t="s">
        <v>548</v>
      </c>
      <c r="H548" s="13" t="s">
        <v>260</v>
      </c>
      <c r="I548" s="13" t="s">
        <v>31</v>
      </c>
      <c r="J548" s="13" t="s">
        <v>21</v>
      </c>
      <c r="K548" s="13" t="s">
        <v>22</v>
      </c>
    </row>
    <row r="549" ht="24" spans="1:11">
      <c r="A549" s="13" t="s">
        <v>618</v>
      </c>
      <c r="B549" s="13" t="s">
        <v>619</v>
      </c>
      <c r="C549" s="13" t="s">
        <v>314</v>
      </c>
      <c r="D549" s="31">
        <v>42267257</v>
      </c>
      <c r="E549" s="25" t="s">
        <v>315</v>
      </c>
      <c r="F549" s="16" t="s">
        <v>17</v>
      </c>
      <c r="G549" s="13" t="s">
        <v>548</v>
      </c>
      <c r="H549" s="13" t="s">
        <v>260</v>
      </c>
      <c r="I549" s="13" t="s">
        <v>31</v>
      </c>
      <c r="J549" s="13" t="s">
        <v>21</v>
      </c>
      <c r="K549" s="13" t="s">
        <v>22</v>
      </c>
    </row>
    <row r="550" ht="24" spans="1:11">
      <c r="A550" s="13" t="s">
        <v>618</v>
      </c>
      <c r="B550" s="13" t="s">
        <v>619</v>
      </c>
      <c r="C550" s="13" t="s">
        <v>317</v>
      </c>
      <c r="D550" s="31">
        <v>42267257</v>
      </c>
      <c r="E550" s="25" t="s">
        <v>315</v>
      </c>
      <c r="F550" s="16" t="s">
        <v>17</v>
      </c>
      <c r="G550" s="13" t="s">
        <v>548</v>
      </c>
      <c r="H550" s="13" t="s">
        <v>260</v>
      </c>
      <c r="I550" s="13" t="s">
        <v>75</v>
      </c>
      <c r="J550" s="13" t="s">
        <v>21</v>
      </c>
      <c r="K550" s="13" t="s">
        <v>22</v>
      </c>
    </row>
    <row r="551" ht="24" spans="1:11">
      <c r="A551" s="13" t="s">
        <v>618</v>
      </c>
      <c r="B551" s="13" t="s">
        <v>619</v>
      </c>
      <c r="C551" s="13" t="s">
        <v>318</v>
      </c>
      <c r="D551" s="31">
        <v>42267257</v>
      </c>
      <c r="E551" s="25" t="s">
        <v>315</v>
      </c>
      <c r="F551" s="16" t="s">
        <v>17</v>
      </c>
      <c r="G551" s="13" t="s">
        <v>548</v>
      </c>
      <c r="H551" s="13" t="s">
        <v>260</v>
      </c>
      <c r="I551" s="13" t="s">
        <v>20</v>
      </c>
      <c r="J551" s="13" t="s">
        <v>21</v>
      </c>
      <c r="K551" s="13" t="s">
        <v>22</v>
      </c>
    </row>
    <row r="552" ht="24" spans="1:11">
      <c r="A552" s="13" t="s">
        <v>618</v>
      </c>
      <c r="B552" s="13" t="s">
        <v>619</v>
      </c>
      <c r="C552" s="13" t="s">
        <v>486</v>
      </c>
      <c r="D552" s="14">
        <v>41658244</v>
      </c>
      <c r="E552" s="15" t="s">
        <v>312</v>
      </c>
      <c r="F552" s="16" t="s">
        <v>17</v>
      </c>
      <c r="G552" s="13" t="s">
        <v>548</v>
      </c>
      <c r="H552" s="13" t="s">
        <v>260</v>
      </c>
      <c r="I552" s="13" t="s">
        <v>24</v>
      </c>
      <c r="J552" s="13" t="s">
        <v>21</v>
      </c>
      <c r="K552" s="13" t="s">
        <v>22</v>
      </c>
    </row>
    <row r="553" ht="24" spans="1:11">
      <c r="A553" s="13" t="s">
        <v>618</v>
      </c>
      <c r="B553" s="13" t="s">
        <v>619</v>
      </c>
      <c r="C553" s="13" t="s">
        <v>487</v>
      </c>
      <c r="D553" s="14">
        <v>41658244</v>
      </c>
      <c r="E553" s="15" t="s">
        <v>312</v>
      </c>
      <c r="F553" s="16" t="s">
        <v>17</v>
      </c>
      <c r="G553" s="13" t="s">
        <v>548</v>
      </c>
      <c r="H553" s="13" t="s">
        <v>260</v>
      </c>
      <c r="I553" s="13" t="s">
        <v>101</v>
      </c>
      <c r="J553" s="13" t="s">
        <v>21</v>
      </c>
      <c r="K553" s="13" t="s">
        <v>22</v>
      </c>
    </row>
    <row r="554" ht="24" spans="1:11">
      <c r="A554" s="13" t="s">
        <v>618</v>
      </c>
      <c r="B554" s="13" t="s">
        <v>619</v>
      </c>
      <c r="C554" s="13" t="s">
        <v>316</v>
      </c>
      <c r="D554" s="14">
        <v>57729089</v>
      </c>
      <c r="E554" s="15" t="s">
        <v>312</v>
      </c>
      <c r="F554" s="16" t="s">
        <v>17</v>
      </c>
      <c r="G554" s="13" t="s">
        <v>548</v>
      </c>
      <c r="H554" s="13" t="s">
        <v>260</v>
      </c>
      <c r="I554" s="13" t="s">
        <v>75</v>
      </c>
      <c r="J554" s="13" t="s">
        <v>21</v>
      </c>
      <c r="K554" s="13" t="s">
        <v>22</v>
      </c>
    </row>
    <row r="555" ht="24" spans="1:11">
      <c r="A555" s="13" t="s">
        <v>618</v>
      </c>
      <c r="B555" s="13" t="s">
        <v>619</v>
      </c>
      <c r="C555" s="13" t="s">
        <v>319</v>
      </c>
      <c r="D555" s="14">
        <v>57729089</v>
      </c>
      <c r="E555" s="15" t="s">
        <v>312</v>
      </c>
      <c r="F555" s="16" t="s">
        <v>17</v>
      </c>
      <c r="G555" s="13" t="s">
        <v>548</v>
      </c>
      <c r="H555" s="13" t="s">
        <v>260</v>
      </c>
      <c r="I555" s="13" t="s">
        <v>101</v>
      </c>
      <c r="J555" s="13" t="s">
        <v>21</v>
      </c>
      <c r="K555" s="13" t="s">
        <v>22</v>
      </c>
    </row>
    <row r="556" spans="1:11">
      <c r="A556" s="13" t="s">
        <v>620</v>
      </c>
      <c r="B556" s="13" t="s">
        <v>621</v>
      </c>
      <c r="C556" s="13" t="s">
        <v>217</v>
      </c>
      <c r="D556" s="17">
        <v>49083344</v>
      </c>
      <c r="E556" s="18" t="s">
        <v>218</v>
      </c>
      <c r="F556" s="16" t="s">
        <v>17</v>
      </c>
      <c r="G556" s="13" t="s">
        <v>548</v>
      </c>
      <c r="H556" s="13" t="s">
        <v>260</v>
      </c>
      <c r="I556" s="13" t="s">
        <v>417</v>
      </c>
      <c r="J556" s="13" t="s">
        <v>47</v>
      </c>
      <c r="K556" s="13" t="s">
        <v>38</v>
      </c>
    </row>
    <row r="557" spans="1:11">
      <c r="A557" s="13" t="s">
        <v>620</v>
      </c>
      <c r="B557" s="13" t="s">
        <v>621</v>
      </c>
      <c r="C557" s="13" t="s">
        <v>283</v>
      </c>
      <c r="D557" s="17">
        <v>35402377</v>
      </c>
      <c r="E557" s="18" t="s">
        <v>218</v>
      </c>
      <c r="F557" s="16" t="s">
        <v>17</v>
      </c>
      <c r="G557" s="13" t="s">
        <v>548</v>
      </c>
      <c r="H557" s="13" t="s">
        <v>260</v>
      </c>
      <c r="I557" s="13" t="s">
        <v>57</v>
      </c>
      <c r="J557" s="13" t="s">
        <v>47</v>
      </c>
      <c r="K557" s="13" t="s">
        <v>38</v>
      </c>
    </row>
    <row r="558" spans="1:11">
      <c r="A558" s="13" t="s">
        <v>622</v>
      </c>
      <c r="B558" s="13" t="s">
        <v>623</v>
      </c>
      <c r="C558" s="13" t="s">
        <v>624</v>
      </c>
      <c r="D558" s="19">
        <v>46781910</v>
      </c>
      <c r="E558" s="17" t="s">
        <v>625</v>
      </c>
      <c r="F558" s="16" t="s">
        <v>17</v>
      </c>
      <c r="G558" s="13" t="s">
        <v>548</v>
      </c>
      <c r="H558" s="13" t="s">
        <v>260</v>
      </c>
      <c r="I558" s="13" t="s">
        <v>118</v>
      </c>
      <c r="J558" s="13" t="s">
        <v>47</v>
      </c>
      <c r="K558" s="13" t="s">
        <v>65</v>
      </c>
    </row>
    <row r="559" spans="1:11">
      <c r="A559" s="13" t="s">
        <v>622</v>
      </c>
      <c r="B559" s="13" t="s">
        <v>623</v>
      </c>
      <c r="C559" s="13" t="s">
        <v>626</v>
      </c>
      <c r="D559" s="19">
        <v>46781910</v>
      </c>
      <c r="E559" s="17" t="s">
        <v>627</v>
      </c>
      <c r="F559" s="16" t="s">
        <v>17</v>
      </c>
      <c r="G559" s="13" t="s">
        <v>548</v>
      </c>
      <c r="H559" s="13" t="s">
        <v>260</v>
      </c>
      <c r="I559" s="13" t="s">
        <v>118</v>
      </c>
      <c r="J559" s="13" t="s">
        <v>47</v>
      </c>
      <c r="K559" s="13" t="s">
        <v>65</v>
      </c>
    </row>
    <row r="560" spans="1:11">
      <c r="A560" s="13" t="s">
        <v>622</v>
      </c>
      <c r="B560" s="13" t="s">
        <v>623</v>
      </c>
      <c r="C560" s="13" t="s">
        <v>628</v>
      </c>
      <c r="D560" s="19">
        <v>46781910</v>
      </c>
      <c r="E560" s="17" t="s">
        <v>629</v>
      </c>
      <c r="F560" s="16" t="s">
        <v>17</v>
      </c>
      <c r="G560" s="13" t="s">
        <v>548</v>
      </c>
      <c r="H560" s="13" t="s">
        <v>260</v>
      </c>
      <c r="I560" s="13" t="s">
        <v>210</v>
      </c>
      <c r="J560" s="13" t="s">
        <v>47</v>
      </c>
      <c r="K560" s="13" t="s">
        <v>65</v>
      </c>
    </row>
    <row r="561" ht="24" spans="1:11">
      <c r="A561" s="13" t="s">
        <v>630</v>
      </c>
      <c r="B561" s="13" t="s">
        <v>631</v>
      </c>
      <c r="C561" s="13" t="s">
        <v>151</v>
      </c>
      <c r="D561" s="17">
        <v>44774115</v>
      </c>
      <c r="E561" s="17" t="s">
        <v>153</v>
      </c>
      <c r="F561" s="16" t="s">
        <v>17</v>
      </c>
      <c r="G561" s="13" t="s">
        <v>548</v>
      </c>
      <c r="H561" s="13" t="s">
        <v>260</v>
      </c>
      <c r="I561" s="13" t="s">
        <v>36</v>
      </c>
      <c r="J561" s="13" t="s">
        <v>47</v>
      </c>
      <c r="K561" s="13" t="s">
        <v>65</v>
      </c>
    </row>
    <row r="562" ht="133" customHeight="1" spans="1:11">
      <c r="A562" s="13" t="s">
        <v>632</v>
      </c>
      <c r="B562" s="13" t="s">
        <v>631</v>
      </c>
      <c r="C562" s="13" t="s">
        <v>212</v>
      </c>
      <c r="D562" s="17">
        <v>73551385</v>
      </c>
      <c r="E562" s="17" t="str">
        <f>_xlfn.DISPIMG("ID_FA4FF7D6A896458E95A9361A19C05E54",1)</f>
        <v>=DISPIMG("ID_FA4FF7D6A896458E95A9361A19C05E54",1)</v>
      </c>
      <c r="F562" s="16" t="s">
        <v>17</v>
      </c>
      <c r="G562" s="13" t="s">
        <v>548</v>
      </c>
      <c r="H562" s="13" t="s">
        <v>260</v>
      </c>
      <c r="I562" s="13" t="s">
        <v>118</v>
      </c>
      <c r="J562" s="13" t="s">
        <v>47</v>
      </c>
      <c r="K562" s="13" t="s">
        <v>65</v>
      </c>
    </row>
    <row r="563" spans="1:11">
      <c r="A563" s="13" t="s">
        <v>633</v>
      </c>
      <c r="B563" s="13" t="s">
        <v>631</v>
      </c>
      <c r="C563" s="13" t="s">
        <v>295</v>
      </c>
      <c r="D563" s="17">
        <v>45144368</v>
      </c>
      <c r="E563" s="18" t="s">
        <v>296</v>
      </c>
      <c r="F563" s="16" t="s">
        <v>17</v>
      </c>
      <c r="G563" s="13" t="s">
        <v>548</v>
      </c>
      <c r="H563" s="13" t="s">
        <v>260</v>
      </c>
      <c r="I563" s="13" t="s">
        <v>127</v>
      </c>
      <c r="J563" s="13" t="s">
        <v>47</v>
      </c>
      <c r="K563" s="13" t="s">
        <v>65</v>
      </c>
    </row>
    <row r="564" ht="24" spans="1:11">
      <c r="A564" s="13" t="s">
        <v>630</v>
      </c>
      <c r="B564" s="13" t="s">
        <v>631</v>
      </c>
      <c r="C564" s="13" t="s">
        <v>302</v>
      </c>
      <c r="D564" s="17">
        <v>40215736</v>
      </c>
      <c r="E564" s="17" t="s">
        <v>303</v>
      </c>
      <c r="F564" s="16" t="s">
        <v>17</v>
      </c>
      <c r="G564" s="13" t="s">
        <v>548</v>
      </c>
      <c r="H564" s="13" t="s">
        <v>260</v>
      </c>
      <c r="I564" s="13" t="s">
        <v>20</v>
      </c>
      <c r="J564" s="13" t="s">
        <v>47</v>
      </c>
      <c r="K564" s="13" t="s">
        <v>65</v>
      </c>
    </row>
    <row r="565" ht="133" customHeight="1" spans="1:11">
      <c r="A565" s="13" t="s">
        <v>633</v>
      </c>
      <c r="B565" s="13" t="s">
        <v>631</v>
      </c>
      <c r="C565" s="13" t="s">
        <v>289</v>
      </c>
      <c r="D565" s="17">
        <v>60933566</v>
      </c>
      <c r="E565" s="17" t="str">
        <f>_xlfn.DISPIMG("ID_BFDBA3EB853544C599BB9CE38304696D",1)</f>
        <v>=DISPIMG("ID_BFDBA3EB853544C599BB9CE38304696D",1)</v>
      </c>
      <c r="F565" s="16" t="s">
        <v>17</v>
      </c>
      <c r="G565" s="13" t="s">
        <v>548</v>
      </c>
      <c r="H565" s="13" t="s">
        <v>260</v>
      </c>
      <c r="I565" s="13" t="s">
        <v>94</v>
      </c>
      <c r="J565" s="13" t="s">
        <v>47</v>
      </c>
      <c r="K565" s="13" t="s">
        <v>65</v>
      </c>
    </row>
    <row r="566" spans="1:11">
      <c r="A566" s="13" t="s">
        <v>632</v>
      </c>
      <c r="B566" s="13" t="s">
        <v>631</v>
      </c>
      <c r="C566" s="13" t="s">
        <v>204</v>
      </c>
      <c r="D566" s="17">
        <v>48865626</v>
      </c>
      <c r="E566" s="17" t="s">
        <v>205</v>
      </c>
      <c r="F566" s="16" t="s">
        <v>17</v>
      </c>
      <c r="G566" s="13" t="s">
        <v>548</v>
      </c>
      <c r="H566" s="13" t="s">
        <v>260</v>
      </c>
      <c r="I566" s="13" t="s">
        <v>26</v>
      </c>
      <c r="J566" s="13" t="s">
        <v>47</v>
      </c>
      <c r="K566" s="13" t="s">
        <v>65</v>
      </c>
    </row>
    <row r="567" ht="133" customHeight="1" spans="1:11">
      <c r="A567" s="13" t="s">
        <v>632</v>
      </c>
      <c r="B567" s="13" t="s">
        <v>631</v>
      </c>
      <c r="C567" s="13" t="s">
        <v>208</v>
      </c>
      <c r="D567" s="17">
        <v>86620416</v>
      </c>
      <c r="E567" s="17" t="str">
        <f>_xlfn.DISPIMG("ID_5C3E3FE37A1C49FB8874A8DDC8F09BB8",1)</f>
        <v>=DISPIMG("ID_5C3E3FE37A1C49FB8874A8DDC8F09BB8",1)</v>
      </c>
      <c r="F567" s="16" t="s">
        <v>17</v>
      </c>
      <c r="G567" s="13" t="s">
        <v>548</v>
      </c>
      <c r="H567" s="13" t="s">
        <v>260</v>
      </c>
      <c r="I567" s="13" t="s">
        <v>94</v>
      </c>
      <c r="J567" s="13" t="s">
        <v>47</v>
      </c>
      <c r="K567" s="13" t="s">
        <v>65</v>
      </c>
    </row>
    <row r="568" ht="90" customHeight="1" spans="1:11">
      <c r="A568" s="13" t="s">
        <v>632</v>
      </c>
      <c r="B568" s="13" t="s">
        <v>631</v>
      </c>
      <c r="C568" s="13" t="s">
        <v>206</v>
      </c>
      <c r="D568" s="17">
        <v>58763775</v>
      </c>
      <c r="E568" s="17" t="str">
        <f>_xlfn.DISPIMG("ID_7C96EEF13D7549EC8D79BAAD05B9749C",1)</f>
        <v>=DISPIMG("ID_7C96EEF13D7549EC8D79BAAD05B9749C",1)</v>
      </c>
      <c r="F568" s="16" t="s">
        <v>17</v>
      </c>
      <c r="G568" s="13" t="s">
        <v>548</v>
      </c>
      <c r="H568" s="13" t="s">
        <v>260</v>
      </c>
      <c r="I568" s="13" t="s">
        <v>207</v>
      </c>
      <c r="J568" s="13" t="s">
        <v>47</v>
      </c>
      <c r="K568" s="13" t="s">
        <v>65</v>
      </c>
    </row>
    <row r="569" ht="133" customHeight="1" spans="1:11">
      <c r="A569" s="13" t="s">
        <v>632</v>
      </c>
      <c r="B569" s="13" t="s">
        <v>631</v>
      </c>
      <c r="C569" s="13" t="s">
        <v>211</v>
      </c>
      <c r="D569" s="17">
        <v>44784019</v>
      </c>
      <c r="E569" s="17" t="str">
        <f>_xlfn.DISPIMG("ID_ACB46746E4A94AA29D434991E6F4F7FF",1)</f>
        <v>=DISPIMG("ID_ACB46746E4A94AA29D434991E6F4F7FF",1)</v>
      </c>
      <c r="F569" s="16" t="s">
        <v>17</v>
      </c>
      <c r="G569" s="13" t="s">
        <v>548</v>
      </c>
      <c r="H569" s="13" t="s">
        <v>260</v>
      </c>
      <c r="I569" s="13" t="s">
        <v>127</v>
      </c>
      <c r="J569" s="13" t="s">
        <v>47</v>
      </c>
      <c r="K569" s="13" t="s">
        <v>65</v>
      </c>
    </row>
    <row r="570" ht="24" spans="1:11">
      <c r="A570" s="13" t="s">
        <v>630</v>
      </c>
      <c r="B570" s="13" t="s">
        <v>631</v>
      </c>
      <c r="C570" s="13" t="s">
        <v>419</v>
      </c>
      <c r="D570" s="17">
        <v>42175327</v>
      </c>
      <c r="E570" s="17" t="s">
        <v>420</v>
      </c>
      <c r="F570" s="16" t="s">
        <v>17</v>
      </c>
      <c r="G570" s="13" t="s">
        <v>548</v>
      </c>
      <c r="H570" s="13" t="s">
        <v>260</v>
      </c>
      <c r="I570" s="13" t="s">
        <v>28</v>
      </c>
      <c r="J570" s="13" t="s">
        <v>47</v>
      </c>
      <c r="K570" s="13" t="s">
        <v>65</v>
      </c>
    </row>
    <row r="571" ht="90" customHeight="1" spans="1:11">
      <c r="A571" s="13" t="s">
        <v>632</v>
      </c>
      <c r="B571" s="13" t="s">
        <v>631</v>
      </c>
      <c r="C571" s="13" t="s">
        <v>209</v>
      </c>
      <c r="D571" s="17">
        <v>48865626</v>
      </c>
      <c r="E571" s="17" t="str">
        <f>_xlfn.DISPIMG("ID_0F2CD4FD24264DDE8DA843A9667F9E09",1)</f>
        <v>=DISPIMG("ID_0F2CD4FD24264DDE8DA843A9667F9E09",1)</v>
      </c>
      <c r="F571" s="16" t="s">
        <v>17</v>
      </c>
      <c r="G571" s="13" t="s">
        <v>548</v>
      </c>
      <c r="H571" s="13" t="s">
        <v>260</v>
      </c>
      <c r="I571" s="13" t="s">
        <v>210</v>
      </c>
      <c r="J571" s="13" t="s">
        <v>47</v>
      </c>
      <c r="K571" s="13" t="s">
        <v>65</v>
      </c>
    </row>
    <row r="572" ht="24" spans="1:11">
      <c r="A572" s="13" t="s">
        <v>634</v>
      </c>
      <c r="B572" s="13" t="s">
        <v>635</v>
      </c>
      <c r="C572" s="13" t="s">
        <v>130</v>
      </c>
      <c r="D572" s="14">
        <v>84231332</v>
      </c>
      <c r="E572" s="15" t="s">
        <v>131</v>
      </c>
      <c r="F572" s="16" t="s">
        <v>17</v>
      </c>
      <c r="G572" s="13" t="s">
        <v>548</v>
      </c>
      <c r="H572" s="13" t="s">
        <v>260</v>
      </c>
      <c r="I572" s="13" t="s">
        <v>68</v>
      </c>
      <c r="J572" s="13" t="s">
        <v>21</v>
      </c>
      <c r="K572" s="13" t="s">
        <v>22</v>
      </c>
    </row>
    <row r="573" ht="24" spans="1:11">
      <c r="A573" s="13" t="s">
        <v>103</v>
      </c>
      <c r="B573" s="13" t="s">
        <v>104</v>
      </c>
      <c r="C573" s="13" t="s">
        <v>512</v>
      </c>
      <c r="D573" s="17" t="s">
        <v>636</v>
      </c>
      <c r="E573" s="20" t="s">
        <v>107</v>
      </c>
      <c r="F573" s="16" t="s">
        <v>17</v>
      </c>
      <c r="G573" s="13" t="s">
        <v>548</v>
      </c>
      <c r="H573" s="13" t="s">
        <v>260</v>
      </c>
      <c r="I573" s="13" t="s">
        <v>24</v>
      </c>
      <c r="J573" s="13"/>
      <c r="K573" s="13" t="s">
        <v>108</v>
      </c>
    </row>
    <row r="574" spans="1:11">
      <c r="A574" s="13" t="s">
        <v>142</v>
      </c>
      <c r="B574" s="13" t="s">
        <v>143</v>
      </c>
      <c r="C574" s="13" t="s">
        <v>531</v>
      </c>
      <c r="D574" s="17">
        <v>96403164</v>
      </c>
      <c r="E574" s="18" t="s">
        <v>123</v>
      </c>
      <c r="F574" s="16" t="s">
        <v>17</v>
      </c>
      <c r="G574" s="13" t="s">
        <v>548</v>
      </c>
      <c r="H574" s="13" t="s">
        <v>260</v>
      </c>
      <c r="I574" s="13" t="s">
        <v>118</v>
      </c>
      <c r="J574" s="13"/>
      <c r="K574" s="13" t="s">
        <v>38</v>
      </c>
    </row>
    <row r="575" spans="1:11">
      <c r="A575" s="13" t="s">
        <v>142</v>
      </c>
      <c r="B575" s="13" t="s">
        <v>143</v>
      </c>
      <c r="C575" s="13" t="s">
        <v>292</v>
      </c>
      <c r="D575" s="17">
        <v>33099448</v>
      </c>
      <c r="E575" s="18" t="s">
        <v>123</v>
      </c>
      <c r="F575" s="16" t="s">
        <v>17</v>
      </c>
      <c r="G575" s="13" t="s">
        <v>548</v>
      </c>
      <c r="H575" s="13" t="s">
        <v>260</v>
      </c>
      <c r="I575" s="13" t="s">
        <v>26</v>
      </c>
      <c r="J575" s="13"/>
      <c r="K575" s="13" t="s">
        <v>38</v>
      </c>
    </row>
    <row r="576" ht="372" spans="1:11">
      <c r="A576" s="13" t="s">
        <v>637</v>
      </c>
      <c r="B576" s="13" t="s">
        <v>638</v>
      </c>
      <c r="C576" s="13" t="s">
        <v>639</v>
      </c>
      <c r="D576" s="17">
        <v>51521302</v>
      </c>
      <c r="E576" s="17" t="s">
        <v>640</v>
      </c>
      <c r="F576" s="16" t="s">
        <v>17</v>
      </c>
      <c r="G576" s="13" t="s">
        <v>548</v>
      </c>
      <c r="H576" s="13" t="s">
        <v>357</v>
      </c>
      <c r="I576" s="13" t="s">
        <v>28</v>
      </c>
      <c r="J576" s="13" t="s">
        <v>47</v>
      </c>
      <c r="K576" s="13" t="s">
        <v>641</v>
      </c>
    </row>
    <row r="577" ht="36" spans="1:11">
      <c r="A577" s="13" t="s">
        <v>642</v>
      </c>
      <c r="B577" s="13" t="s">
        <v>643</v>
      </c>
      <c r="C577" s="13" t="s">
        <v>644</v>
      </c>
      <c r="D577" s="17">
        <v>37948406</v>
      </c>
      <c r="E577" s="20" t="s">
        <v>645</v>
      </c>
      <c r="F577" s="16" t="s">
        <v>17</v>
      </c>
      <c r="G577" s="13" t="s">
        <v>548</v>
      </c>
      <c r="H577" s="13" t="s">
        <v>357</v>
      </c>
      <c r="I577" s="13" t="s">
        <v>28</v>
      </c>
      <c r="J577" s="13" t="s">
        <v>47</v>
      </c>
      <c r="K577" s="13" t="s">
        <v>108</v>
      </c>
    </row>
    <row r="578" spans="1:11">
      <c r="A578" s="13" t="s">
        <v>642</v>
      </c>
      <c r="B578" s="13" t="s">
        <v>643</v>
      </c>
      <c r="C578" s="13" t="s">
        <v>139</v>
      </c>
      <c r="D578" s="17">
        <v>33702247</v>
      </c>
      <c r="E578" s="20" t="s">
        <v>135</v>
      </c>
      <c r="F578" s="16" t="s">
        <v>17</v>
      </c>
      <c r="G578" s="13" t="s">
        <v>548</v>
      </c>
      <c r="H578" s="13" t="s">
        <v>357</v>
      </c>
      <c r="I578" s="13" t="s">
        <v>464</v>
      </c>
      <c r="J578" s="13" t="s">
        <v>47</v>
      </c>
      <c r="K578" s="13" t="s">
        <v>108</v>
      </c>
    </row>
    <row r="579" spans="1:11">
      <c r="A579" s="13" t="s">
        <v>642</v>
      </c>
      <c r="B579" s="13" t="s">
        <v>643</v>
      </c>
      <c r="C579" s="13" t="s">
        <v>134</v>
      </c>
      <c r="D579" s="17">
        <v>33702247</v>
      </c>
      <c r="E579" s="20" t="s">
        <v>135</v>
      </c>
      <c r="F579" s="16" t="s">
        <v>17</v>
      </c>
      <c r="G579" s="13" t="s">
        <v>548</v>
      </c>
      <c r="H579" s="13" t="s">
        <v>357</v>
      </c>
      <c r="I579" s="13" t="s">
        <v>646</v>
      </c>
      <c r="J579" s="13" t="s">
        <v>47</v>
      </c>
      <c r="K579" s="13" t="s">
        <v>108</v>
      </c>
    </row>
    <row r="580" ht="24" spans="1:11">
      <c r="A580" s="13" t="s">
        <v>642</v>
      </c>
      <c r="B580" s="13" t="s">
        <v>643</v>
      </c>
      <c r="C580" s="13" t="s">
        <v>247</v>
      </c>
      <c r="D580" s="17">
        <v>47576816</v>
      </c>
      <c r="E580" s="17" t="s">
        <v>243</v>
      </c>
      <c r="F580" s="16" t="s">
        <v>17</v>
      </c>
      <c r="G580" s="13" t="s">
        <v>548</v>
      </c>
      <c r="H580" s="13" t="s">
        <v>357</v>
      </c>
      <c r="I580" s="13" t="s">
        <v>379</v>
      </c>
      <c r="J580" s="13" t="s">
        <v>47</v>
      </c>
      <c r="K580" s="13" t="s">
        <v>65</v>
      </c>
    </row>
    <row r="581" ht="24" spans="1:11">
      <c r="A581" s="13" t="s">
        <v>642</v>
      </c>
      <c r="B581" s="13" t="s">
        <v>643</v>
      </c>
      <c r="C581" s="13" t="s">
        <v>647</v>
      </c>
      <c r="D581" s="17">
        <v>92243789</v>
      </c>
      <c r="E581" s="17" t="s">
        <v>167</v>
      </c>
      <c r="F581" s="16" t="s">
        <v>17</v>
      </c>
      <c r="G581" s="13" t="s">
        <v>548</v>
      </c>
      <c r="H581" s="13" t="s">
        <v>357</v>
      </c>
      <c r="I581" s="13" t="s">
        <v>207</v>
      </c>
      <c r="J581" s="13" t="s">
        <v>47</v>
      </c>
      <c r="K581" s="13" t="s">
        <v>22</v>
      </c>
    </row>
    <row r="582" ht="36" spans="1:11">
      <c r="A582" s="13" t="s">
        <v>642</v>
      </c>
      <c r="B582" s="13" t="s">
        <v>643</v>
      </c>
      <c r="C582" s="13" t="s">
        <v>648</v>
      </c>
      <c r="D582" s="17">
        <v>41275114</v>
      </c>
      <c r="E582" s="17" t="s">
        <v>243</v>
      </c>
      <c r="F582" s="16" t="s">
        <v>17</v>
      </c>
      <c r="G582" s="13" t="s">
        <v>548</v>
      </c>
      <c r="H582" s="13" t="s">
        <v>357</v>
      </c>
      <c r="I582" s="13" t="s">
        <v>210</v>
      </c>
      <c r="J582" s="13" t="s">
        <v>47</v>
      </c>
      <c r="K582" s="13" t="s">
        <v>65</v>
      </c>
    </row>
    <row r="583" ht="24" spans="1:11">
      <c r="A583" s="13" t="s">
        <v>642</v>
      </c>
      <c r="B583" s="13" t="s">
        <v>643</v>
      </c>
      <c r="C583" s="13" t="s">
        <v>649</v>
      </c>
      <c r="D583" s="17">
        <v>97014991</v>
      </c>
      <c r="E583" s="20" t="s">
        <v>322</v>
      </c>
      <c r="F583" s="16" t="s">
        <v>17</v>
      </c>
      <c r="G583" s="13" t="s">
        <v>548</v>
      </c>
      <c r="H583" s="13" t="s">
        <v>357</v>
      </c>
      <c r="I583" s="13" t="s">
        <v>210</v>
      </c>
      <c r="J583" s="13" t="s">
        <v>47</v>
      </c>
      <c r="K583" s="13" t="s">
        <v>108</v>
      </c>
    </row>
    <row r="584" ht="24" spans="1:11">
      <c r="A584" s="13" t="s">
        <v>642</v>
      </c>
      <c r="B584" s="13" t="s">
        <v>643</v>
      </c>
      <c r="C584" s="13" t="s">
        <v>66</v>
      </c>
      <c r="D584" s="17">
        <v>55302590</v>
      </c>
      <c r="E584" s="17" t="s">
        <v>297</v>
      </c>
      <c r="F584" s="16" t="s">
        <v>17</v>
      </c>
      <c r="G584" s="13" t="s">
        <v>548</v>
      </c>
      <c r="H584" s="13" t="s">
        <v>357</v>
      </c>
      <c r="I584" s="13" t="s">
        <v>24</v>
      </c>
      <c r="J584" s="13" t="s">
        <v>47</v>
      </c>
      <c r="K584" s="13" t="s">
        <v>65</v>
      </c>
    </row>
    <row r="585" ht="24" spans="1:11">
      <c r="A585" s="13" t="s">
        <v>642</v>
      </c>
      <c r="B585" s="13" t="s">
        <v>643</v>
      </c>
      <c r="C585" s="13" t="s">
        <v>650</v>
      </c>
      <c r="D585" s="17">
        <v>91406266</v>
      </c>
      <c r="E585" s="20" t="s">
        <v>322</v>
      </c>
      <c r="F585" s="16" t="s">
        <v>17</v>
      </c>
      <c r="G585" s="13" t="s">
        <v>548</v>
      </c>
      <c r="H585" s="13" t="s">
        <v>357</v>
      </c>
      <c r="I585" s="13" t="s">
        <v>651</v>
      </c>
      <c r="J585" s="13" t="s">
        <v>47</v>
      </c>
      <c r="K585" s="13" t="s">
        <v>108</v>
      </c>
    </row>
    <row r="586" ht="24" spans="1:11">
      <c r="A586" s="13" t="s">
        <v>642</v>
      </c>
      <c r="B586" s="13" t="s">
        <v>643</v>
      </c>
      <c r="C586" s="13" t="s">
        <v>652</v>
      </c>
      <c r="D586" s="17">
        <v>71648815</v>
      </c>
      <c r="E586" s="18" t="s">
        <v>653</v>
      </c>
      <c r="F586" s="16" t="s">
        <v>17</v>
      </c>
      <c r="G586" s="13" t="s">
        <v>548</v>
      </c>
      <c r="H586" s="13" t="s">
        <v>357</v>
      </c>
      <c r="I586" s="13" t="s">
        <v>81</v>
      </c>
      <c r="J586" s="13" t="s">
        <v>47</v>
      </c>
      <c r="K586" s="13" t="s">
        <v>65</v>
      </c>
    </row>
    <row r="587" ht="24" spans="1:11">
      <c r="A587" s="13" t="s">
        <v>642</v>
      </c>
      <c r="B587" s="13" t="s">
        <v>643</v>
      </c>
      <c r="C587" s="13" t="s">
        <v>654</v>
      </c>
      <c r="D587" s="17">
        <v>64092476</v>
      </c>
      <c r="E587" s="20" t="s">
        <v>322</v>
      </c>
      <c r="F587" s="16" t="s">
        <v>17</v>
      </c>
      <c r="G587" s="13" t="s">
        <v>548</v>
      </c>
      <c r="H587" s="13" t="s">
        <v>357</v>
      </c>
      <c r="I587" s="13" t="s">
        <v>651</v>
      </c>
      <c r="J587" s="13" t="s">
        <v>47</v>
      </c>
      <c r="K587" s="13" t="s">
        <v>108</v>
      </c>
    </row>
    <row r="588" ht="24" spans="1:11">
      <c r="A588" s="13" t="s">
        <v>642</v>
      </c>
      <c r="B588" s="13" t="s">
        <v>643</v>
      </c>
      <c r="C588" s="13" t="s">
        <v>535</v>
      </c>
      <c r="D588" s="17">
        <v>55302590</v>
      </c>
      <c r="E588" s="18" t="s">
        <v>297</v>
      </c>
      <c r="F588" s="16" t="s">
        <v>17</v>
      </c>
      <c r="G588" s="13" t="s">
        <v>548</v>
      </c>
      <c r="H588" s="13" t="s">
        <v>357</v>
      </c>
      <c r="I588" s="13" t="s">
        <v>46</v>
      </c>
      <c r="J588" s="13" t="s">
        <v>47</v>
      </c>
      <c r="K588" s="13" t="s">
        <v>65</v>
      </c>
    </row>
    <row r="589" ht="36" spans="1:11">
      <c r="A589" s="13" t="s">
        <v>642</v>
      </c>
      <c r="B589" s="13" t="s">
        <v>643</v>
      </c>
      <c r="C589" s="13" t="s">
        <v>655</v>
      </c>
      <c r="D589" s="17">
        <v>93204466</v>
      </c>
      <c r="E589" s="20" t="s">
        <v>656</v>
      </c>
      <c r="F589" s="16" t="s">
        <v>17</v>
      </c>
      <c r="G589" s="13" t="s">
        <v>548</v>
      </c>
      <c r="H589" s="13" t="s">
        <v>357</v>
      </c>
      <c r="I589" s="13" t="s">
        <v>31</v>
      </c>
      <c r="J589" s="13" t="s">
        <v>47</v>
      </c>
      <c r="K589" s="13" t="s">
        <v>108</v>
      </c>
    </row>
    <row r="590" ht="36" spans="1:11">
      <c r="A590" s="13" t="s">
        <v>642</v>
      </c>
      <c r="B590" s="13" t="s">
        <v>643</v>
      </c>
      <c r="C590" s="13" t="s">
        <v>657</v>
      </c>
      <c r="D590" s="17">
        <v>50433349</v>
      </c>
      <c r="E590" s="17" t="s">
        <v>243</v>
      </c>
      <c r="F590" s="16" t="s">
        <v>17</v>
      </c>
      <c r="G590" s="13" t="s">
        <v>548</v>
      </c>
      <c r="H590" s="13" t="s">
        <v>357</v>
      </c>
      <c r="I590" s="13" t="s">
        <v>81</v>
      </c>
      <c r="J590" s="13" t="s">
        <v>47</v>
      </c>
      <c r="K590" s="13" t="s">
        <v>65</v>
      </c>
    </row>
    <row r="591" ht="24" spans="1:11">
      <c r="A591" s="13" t="s">
        <v>642</v>
      </c>
      <c r="B591" s="13" t="s">
        <v>643</v>
      </c>
      <c r="C591" s="13" t="s">
        <v>248</v>
      </c>
      <c r="D591" s="17">
        <v>47576816</v>
      </c>
      <c r="E591" s="17" t="s">
        <v>243</v>
      </c>
      <c r="F591" s="16" t="s">
        <v>17</v>
      </c>
      <c r="G591" s="13" t="s">
        <v>548</v>
      </c>
      <c r="H591" s="13" t="s">
        <v>357</v>
      </c>
      <c r="I591" s="13" t="s">
        <v>57</v>
      </c>
      <c r="J591" s="13" t="s">
        <v>47</v>
      </c>
      <c r="K591" s="13" t="s">
        <v>65</v>
      </c>
    </row>
    <row r="592" spans="1:11">
      <c r="A592" s="13" t="s">
        <v>658</v>
      </c>
      <c r="B592" s="13" t="s">
        <v>659</v>
      </c>
      <c r="C592" s="13" t="s">
        <v>255</v>
      </c>
      <c r="D592" s="14">
        <v>54114786</v>
      </c>
      <c r="E592" s="20" t="s">
        <v>253</v>
      </c>
      <c r="F592" s="16" t="s">
        <v>17</v>
      </c>
      <c r="G592" s="13" t="s">
        <v>548</v>
      </c>
      <c r="H592" s="13" t="s">
        <v>357</v>
      </c>
      <c r="I592" s="13" t="s">
        <v>94</v>
      </c>
      <c r="J592" s="13" t="s">
        <v>164</v>
      </c>
      <c r="K592" s="13" t="s">
        <v>108</v>
      </c>
    </row>
    <row r="593" spans="1:11">
      <c r="A593" s="13" t="s">
        <v>658</v>
      </c>
      <c r="B593" s="13" t="s">
        <v>659</v>
      </c>
      <c r="C593" s="13" t="s">
        <v>254</v>
      </c>
      <c r="D593" s="14">
        <v>54114786</v>
      </c>
      <c r="E593" s="20" t="s">
        <v>253</v>
      </c>
      <c r="F593" s="16" t="s">
        <v>17</v>
      </c>
      <c r="G593" s="13" t="s">
        <v>548</v>
      </c>
      <c r="H593" s="13" t="s">
        <v>357</v>
      </c>
      <c r="I593" s="13" t="s">
        <v>118</v>
      </c>
      <c r="J593" s="13" t="s">
        <v>164</v>
      </c>
      <c r="K593" s="13" t="s">
        <v>108</v>
      </c>
    </row>
    <row r="594" spans="1:11">
      <c r="A594" s="13" t="s">
        <v>658</v>
      </c>
      <c r="B594" s="13" t="s">
        <v>659</v>
      </c>
      <c r="C594" s="13" t="s">
        <v>252</v>
      </c>
      <c r="D594" s="14">
        <v>54114786</v>
      </c>
      <c r="E594" s="20" t="s">
        <v>253</v>
      </c>
      <c r="F594" s="16" t="s">
        <v>17</v>
      </c>
      <c r="G594" s="13" t="s">
        <v>548</v>
      </c>
      <c r="H594" s="13" t="s">
        <v>357</v>
      </c>
      <c r="I594" s="13" t="s">
        <v>127</v>
      </c>
      <c r="J594" s="13" t="s">
        <v>164</v>
      </c>
      <c r="K594" s="13" t="s">
        <v>108</v>
      </c>
    </row>
    <row r="595" ht="24" spans="1:11">
      <c r="A595" s="13" t="s">
        <v>103</v>
      </c>
      <c r="B595" s="13" t="s">
        <v>104</v>
      </c>
      <c r="C595" s="13" t="s">
        <v>513</v>
      </c>
      <c r="D595" s="17" t="s">
        <v>660</v>
      </c>
      <c r="E595" s="20" t="s">
        <v>107</v>
      </c>
      <c r="F595" s="16" t="s">
        <v>17</v>
      </c>
      <c r="G595" s="13" t="s">
        <v>548</v>
      </c>
      <c r="H595" s="13" t="s">
        <v>357</v>
      </c>
      <c r="I595" s="13" t="s">
        <v>31</v>
      </c>
      <c r="J595" s="13"/>
      <c r="K595" s="13" t="s">
        <v>108</v>
      </c>
    </row>
    <row r="596" ht="24" spans="1:11">
      <c r="A596" s="13" t="s">
        <v>661</v>
      </c>
      <c r="B596" s="13" t="s">
        <v>662</v>
      </c>
      <c r="C596" s="13" t="s">
        <v>180</v>
      </c>
      <c r="D596" s="17">
        <v>47330084</v>
      </c>
      <c r="E596" s="14" t="s">
        <v>163</v>
      </c>
      <c r="F596" s="16" t="s">
        <v>17</v>
      </c>
      <c r="G596" s="13" t="s">
        <v>663</v>
      </c>
      <c r="H596" s="13" t="s">
        <v>260</v>
      </c>
      <c r="I596" s="13" t="s">
        <v>24</v>
      </c>
      <c r="J596" s="13" t="s">
        <v>47</v>
      </c>
      <c r="K596" s="13" t="s">
        <v>108</v>
      </c>
    </row>
    <row r="597" ht="24" spans="1:11">
      <c r="A597" s="13" t="s">
        <v>661</v>
      </c>
      <c r="B597" s="13" t="s">
        <v>662</v>
      </c>
      <c r="C597" s="13" t="s">
        <v>186</v>
      </c>
      <c r="D597" s="17">
        <v>63660507</v>
      </c>
      <c r="E597" s="14" t="s">
        <v>163</v>
      </c>
      <c r="F597" s="16" t="s">
        <v>17</v>
      </c>
      <c r="G597" s="13" t="s">
        <v>663</v>
      </c>
      <c r="H597" s="13" t="s">
        <v>260</v>
      </c>
      <c r="I597" s="13" t="s">
        <v>101</v>
      </c>
      <c r="J597" s="13" t="s">
        <v>47</v>
      </c>
      <c r="K597" s="13" t="s">
        <v>108</v>
      </c>
    </row>
    <row r="598" ht="24" spans="1:11">
      <c r="A598" s="13" t="s">
        <v>661</v>
      </c>
      <c r="B598" s="13" t="s">
        <v>662</v>
      </c>
      <c r="C598" s="13" t="s">
        <v>368</v>
      </c>
      <c r="D598" s="17">
        <v>81330943</v>
      </c>
      <c r="E598" s="14" t="s">
        <v>163</v>
      </c>
      <c r="F598" s="16" t="s">
        <v>17</v>
      </c>
      <c r="G598" s="13" t="s">
        <v>663</v>
      </c>
      <c r="H598" s="13" t="s">
        <v>260</v>
      </c>
      <c r="I598" s="13" t="s">
        <v>57</v>
      </c>
      <c r="J598" s="13" t="s">
        <v>47</v>
      </c>
      <c r="K598" s="13" t="s">
        <v>108</v>
      </c>
    </row>
    <row r="599" spans="1:11">
      <c r="A599" s="13" t="s">
        <v>661</v>
      </c>
      <c r="B599" s="13" t="s">
        <v>662</v>
      </c>
      <c r="C599" s="13" t="s">
        <v>497</v>
      </c>
      <c r="D599" s="17">
        <v>29152888</v>
      </c>
      <c r="E599" s="15" t="s">
        <v>373</v>
      </c>
      <c r="F599" s="16" t="s">
        <v>17</v>
      </c>
      <c r="G599" s="13" t="s">
        <v>663</v>
      </c>
      <c r="H599" s="13" t="s">
        <v>260</v>
      </c>
      <c r="I599" s="13" t="s">
        <v>101</v>
      </c>
      <c r="J599" s="13" t="s">
        <v>47</v>
      </c>
      <c r="K599" s="13" t="s">
        <v>22</v>
      </c>
    </row>
    <row r="600" spans="1:11">
      <c r="A600" s="13" t="s">
        <v>661</v>
      </c>
      <c r="B600" s="13" t="s">
        <v>662</v>
      </c>
      <c r="C600" s="13" t="s">
        <v>487</v>
      </c>
      <c r="D600" s="32">
        <v>53713088</v>
      </c>
      <c r="E600" s="15" t="s">
        <v>312</v>
      </c>
      <c r="F600" s="16" t="s">
        <v>17</v>
      </c>
      <c r="G600" s="13" t="s">
        <v>663</v>
      </c>
      <c r="H600" s="13" t="s">
        <v>260</v>
      </c>
      <c r="I600" s="13" t="s">
        <v>46</v>
      </c>
      <c r="J600" s="13" t="s">
        <v>47</v>
      </c>
      <c r="K600" s="13" t="s">
        <v>22</v>
      </c>
    </row>
    <row r="601" spans="1:11">
      <c r="A601" s="13" t="s">
        <v>661</v>
      </c>
      <c r="B601" s="13" t="s">
        <v>662</v>
      </c>
      <c r="C601" s="13" t="s">
        <v>316</v>
      </c>
      <c r="D601" s="17">
        <v>53202838</v>
      </c>
      <c r="E601" s="15" t="s">
        <v>315</v>
      </c>
      <c r="F601" s="16" t="s">
        <v>17</v>
      </c>
      <c r="G601" s="13" t="s">
        <v>663</v>
      </c>
      <c r="H601" s="13" t="s">
        <v>260</v>
      </c>
      <c r="I601" s="13" t="s">
        <v>485</v>
      </c>
      <c r="J601" s="13" t="s">
        <v>47</v>
      </c>
      <c r="K601" s="13" t="s">
        <v>22</v>
      </c>
    </row>
    <row r="602" spans="1:11">
      <c r="A602" s="13" t="s">
        <v>661</v>
      </c>
      <c r="B602" s="13" t="s">
        <v>662</v>
      </c>
      <c r="C602" s="13" t="s">
        <v>319</v>
      </c>
      <c r="D602" s="17">
        <v>84075742</v>
      </c>
      <c r="E602" s="15" t="s">
        <v>315</v>
      </c>
      <c r="F602" s="16" t="s">
        <v>17</v>
      </c>
      <c r="G602" s="13" t="s">
        <v>663</v>
      </c>
      <c r="H602" s="13" t="s">
        <v>260</v>
      </c>
      <c r="I602" s="13" t="s">
        <v>485</v>
      </c>
      <c r="J602" s="13" t="s">
        <v>47</v>
      </c>
      <c r="K602" s="13" t="s">
        <v>22</v>
      </c>
    </row>
    <row r="603" spans="1:11">
      <c r="A603" s="13" t="s">
        <v>661</v>
      </c>
      <c r="B603" s="13" t="s">
        <v>662</v>
      </c>
      <c r="C603" s="13" t="s">
        <v>308</v>
      </c>
      <c r="D603" s="17">
        <v>66775213</v>
      </c>
      <c r="E603" s="20" t="s">
        <v>307</v>
      </c>
      <c r="F603" s="16" t="s">
        <v>17</v>
      </c>
      <c r="G603" s="13" t="s">
        <v>663</v>
      </c>
      <c r="H603" s="13" t="s">
        <v>260</v>
      </c>
      <c r="I603" s="13" t="s">
        <v>94</v>
      </c>
      <c r="J603" s="13" t="s">
        <v>47</v>
      </c>
      <c r="K603" s="13" t="s">
        <v>108</v>
      </c>
    </row>
    <row r="604" spans="1:11">
      <c r="A604" s="13" t="s">
        <v>661</v>
      </c>
      <c r="B604" s="13" t="s">
        <v>662</v>
      </c>
      <c r="C604" s="13" t="s">
        <v>311</v>
      </c>
      <c r="D604" s="17">
        <v>49551425</v>
      </c>
      <c r="E604" s="15" t="s">
        <v>315</v>
      </c>
      <c r="F604" s="16" t="s">
        <v>17</v>
      </c>
      <c r="G604" s="13" t="s">
        <v>663</v>
      </c>
      <c r="H604" s="13" t="s">
        <v>260</v>
      </c>
      <c r="I604" s="13" t="s">
        <v>46</v>
      </c>
      <c r="J604" s="13" t="s">
        <v>47</v>
      </c>
      <c r="K604" s="13" t="s">
        <v>22</v>
      </c>
    </row>
    <row r="605" spans="1:11">
      <c r="A605" s="13" t="s">
        <v>661</v>
      </c>
      <c r="B605" s="13" t="s">
        <v>662</v>
      </c>
      <c r="C605" s="13" t="s">
        <v>314</v>
      </c>
      <c r="D605" s="17">
        <v>73145535</v>
      </c>
      <c r="E605" s="25" t="s">
        <v>315</v>
      </c>
      <c r="F605" s="16" t="s">
        <v>17</v>
      </c>
      <c r="G605" s="13" t="s">
        <v>663</v>
      </c>
      <c r="H605" s="13" t="s">
        <v>260</v>
      </c>
      <c r="I605" s="13" t="s">
        <v>31</v>
      </c>
      <c r="J605" s="13" t="s">
        <v>47</v>
      </c>
      <c r="K605" s="13" t="s">
        <v>22</v>
      </c>
    </row>
    <row r="606" spans="1:11">
      <c r="A606" s="13" t="s">
        <v>661</v>
      </c>
      <c r="B606" s="13" t="s">
        <v>662</v>
      </c>
      <c r="C606" s="13" t="s">
        <v>317</v>
      </c>
      <c r="D606" s="17">
        <v>94449810</v>
      </c>
      <c r="E606" s="25" t="s">
        <v>315</v>
      </c>
      <c r="F606" s="16" t="s">
        <v>17</v>
      </c>
      <c r="G606" s="13" t="s">
        <v>663</v>
      </c>
      <c r="H606" s="13" t="s">
        <v>260</v>
      </c>
      <c r="I606" s="13" t="s">
        <v>417</v>
      </c>
      <c r="J606" s="13" t="s">
        <v>47</v>
      </c>
      <c r="K606" s="13" t="s">
        <v>22</v>
      </c>
    </row>
    <row r="607" spans="1:11">
      <c r="A607" s="13" t="s">
        <v>661</v>
      </c>
      <c r="B607" s="13" t="s">
        <v>662</v>
      </c>
      <c r="C607" s="13" t="s">
        <v>318</v>
      </c>
      <c r="D607" s="17">
        <v>53074202</v>
      </c>
      <c r="E607" s="25" t="s">
        <v>315</v>
      </c>
      <c r="F607" s="16" t="s">
        <v>17</v>
      </c>
      <c r="G607" s="13" t="s">
        <v>663</v>
      </c>
      <c r="H607" s="13" t="s">
        <v>260</v>
      </c>
      <c r="I607" s="13" t="s">
        <v>46</v>
      </c>
      <c r="J607" s="13" t="s">
        <v>47</v>
      </c>
      <c r="K607" s="13" t="s">
        <v>22</v>
      </c>
    </row>
    <row r="608" ht="24" spans="1:11">
      <c r="A608" s="13" t="s">
        <v>661</v>
      </c>
      <c r="B608" s="13" t="s">
        <v>662</v>
      </c>
      <c r="C608" s="13" t="s">
        <v>664</v>
      </c>
      <c r="D608" s="33">
        <v>51077857</v>
      </c>
      <c r="E608" s="15" t="s">
        <v>665</v>
      </c>
      <c r="F608" s="16" t="s">
        <v>17</v>
      </c>
      <c r="G608" s="13" t="s">
        <v>663</v>
      </c>
      <c r="H608" s="13" t="s">
        <v>260</v>
      </c>
      <c r="I608" s="13" t="s">
        <v>485</v>
      </c>
      <c r="J608" s="13" t="s">
        <v>47</v>
      </c>
      <c r="K608" s="13" t="s">
        <v>22</v>
      </c>
    </row>
    <row r="609" spans="1:11">
      <c r="A609" s="13" t="s">
        <v>661</v>
      </c>
      <c r="B609" s="13" t="s">
        <v>662</v>
      </c>
      <c r="C609" s="13" t="s">
        <v>501</v>
      </c>
      <c r="D609" s="34">
        <v>74643683</v>
      </c>
      <c r="E609" s="15" t="s">
        <v>373</v>
      </c>
      <c r="F609" s="16" t="s">
        <v>17</v>
      </c>
      <c r="G609" s="13" t="s">
        <v>663</v>
      </c>
      <c r="H609" s="13" t="s">
        <v>260</v>
      </c>
      <c r="I609" s="13" t="s">
        <v>101</v>
      </c>
      <c r="J609" s="13" t="s">
        <v>47</v>
      </c>
      <c r="K609" s="13" t="s">
        <v>22</v>
      </c>
    </row>
    <row r="610" spans="1:11">
      <c r="A610" s="13" t="s">
        <v>661</v>
      </c>
      <c r="B610" s="13" t="s">
        <v>662</v>
      </c>
      <c r="C610" s="13" t="s">
        <v>372</v>
      </c>
      <c r="D610" s="35">
        <v>84295280</v>
      </c>
      <c r="E610" s="15" t="s">
        <v>373</v>
      </c>
      <c r="F610" s="16" t="s">
        <v>17</v>
      </c>
      <c r="G610" s="13" t="s">
        <v>663</v>
      </c>
      <c r="H610" s="13" t="s">
        <v>260</v>
      </c>
      <c r="I610" s="13" t="s">
        <v>46</v>
      </c>
      <c r="J610" s="13" t="s">
        <v>47</v>
      </c>
      <c r="K610" s="13" t="s">
        <v>22</v>
      </c>
    </row>
    <row r="611" spans="1:11">
      <c r="A611" s="13" t="s">
        <v>661</v>
      </c>
      <c r="B611" s="13" t="s">
        <v>662</v>
      </c>
      <c r="C611" s="13" t="s">
        <v>374</v>
      </c>
      <c r="D611" s="35">
        <v>32031360</v>
      </c>
      <c r="E611" s="15" t="s">
        <v>373</v>
      </c>
      <c r="F611" s="16" t="s">
        <v>17</v>
      </c>
      <c r="G611" s="13" t="s">
        <v>663</v>
      </c>
      <c r="H611" s="13" t="s">
        <v>260</v>
      </c>
      <c r="I611" s="13" t="s">
        <v>101</v>
      </c>
      <c r="J611" s="13" t="s">
        <v>47</v>
      </c>
      <c r="K611" s="13" t="s">
        <v>22</v>
      </c>
    </row>
    <row r="612" spans="1:11">
      <c r="A612" s="13" t="s">
        <v>661</v>
      </c>
      <c r="B612" s="13" t="s">
        <v>662</v>
      </c>
      <c r="C612" s="13" t="s">
        <v>499</v>
      </c>
      <c r="D612" s="36">
        <v>46895941</v>
      </c>
      <c r="E612" s="15" t="s">
        <v>373</v>
      </c>
      <c r="F612" s="16" t="s">
        <v>17</v>
      </c>
      <c r="G612" s="13" t="s">
        <v>663</v>
      </c>
      <c r="H612" s="13" t="s">
        <v>260</v>
      </c>
      <c r="I612" s="13" t="s">
        <v>485</v>
      </c>
      <c r="J612" s="13" t="s">
        <v>47</v>
      </c>
      <c r="K612" s="13" t="s">
        <v>22</v>
      </c>
    </row>
    <row r="613" spans="1:11">
      <c r="A613" s="13" t="s">
        <v>661</v>
      </c>
      <c r="B613" s="13" t="s">
        <v>662</v>
      </c>
      <c r="C613" s="13" t="s">
        <v>500</v>
      </c>
      <c r="D613" s="17">
        <v>68257204</v>
      </c>
      <c r="E613" s="15" t="s">
        <v>373</v>
      </c>
      <c r="F613" s="16" t="s">
        <v>17</v>
      </c>
      <c r="G613" s="13" t="s">
        <v>663</v>
      </c>
      <c r="H613" s="13" t="s">
        <v>260</v>
      </c>
      <c r="I613" s="13" t="s">
        <v>101</v>
      </c>
      <c r="J613" s="13" t="s">
        <v>47</v>
      </c>
      <c r="K613" s="13" t="s">
        <v>22</v>
      </c>
    </row>
    <row r="614" spans="1:11">
      <c r="A614" s="13" t="s">
        <v>661</v>
      </c>
      <c r="B614" s="13" t="s">
        <v>662</v>
      </c>
      <c r="C614" s="13" t="s">
        <v>309</v>
      </c>
      <c r="D614" s="17">
        <v>14198658</v>
      </c>
      <c r="E614" s="20" t="s">
        <v>307</v>
      </c>
      <c r="F614" s="16" t="s">
        <v>17</v>
      </c>
      <c r="G614" s="13" t="s">
        <v>663</v>
      </c>
      <c r="H614" s="13" t="s">
        <v>260</v>
      </c>
      <c r="I614" s="13" t="s">
        <v>24</v>
      </c>
      <c r="J614" s="13" t="s">
        <v>47</v>
      </c>
      <c r="K614" s="13" t="s">
        <v>108</v>
      </c>
    </row>
    <row r="615" ht="24" spans="1:11">
      <c r="A615" s="13" t="s">
        <v>661</v>
      </c>
      <c r="B615" s="13" t="s">
        <v>662</v>
      </c>
      <c r="C615" s="13" t="s">
        <v>666</v>
      </c>
      <c r="D615" s="17">
        <v>34033603</v>
      </c>
      <c r="E615" s="20" t="s">
        <v>667</v>
      </c>
      <c r="F615" s="16" t="s">
        <v>17</v>
      </c>
      <c r="G615" s="13" t="s">
        <v>663</v>
      </c>
      <c r="H615" s="13" t="s">
        <v>260</v>
      </c>
      <c r="I615" s="13" t="s">
        <v>75</v>
      </c>
      <c r="J615" s="13" t="s">
        <v>47</v>
      </c>
      <c r="K615" s="13" t="s">
        <v>108</v>
      </c>
    </row>
    <row r="616" ht="36" spans="1:11">
      <c r="A616" s="13" t="s">
        <v>661</v>
      </c>
      <c r="B616" s="13" t="s">
        <v>662</v>
      </c>
      <c r="C616" s="13" t="s">
        <v>668</v>
      </c>
      <c r="D616" s="17">
        <v>90020597</v>
      </c>
      <c r="E616" s="17" t="s">
        <v>669</v>
      </c>
      <c r="F616" s="16" t="s">
        <v>17</v>
      </c>
      <c r="G616" s="13" t="s">
        <v>663</v>
      </c>
      <c r="H616" s="13" t="s">
        <v>260</v>
      </c>
      <c r="I616" s="13" t="s">
        <v>75</v>
      </c>
      <c r="J616" s="13" t="s">
        <v>47</v>
      </c>
      <c r="K616" s="13" t="s">
        <v>609</v>
      </c>
    </row>
    <row r="617" spans="1:11">
      <c r="A617" s="13" t="s">
        <v>661</v>
      </c>
      <c r="B617" s="13" t="s">
        <v>662</v>
      </c>
      <c r="C617" s="13" t="s">
        <v>486</v>
      </c>
      <c r="D617" s="17">
        <v>20116744</v>
      </c>
      <c r="E617" s="15" t="s">
        <v>312</v>
      </c>
      <c r="F617" s="16" t="s">
        <v>17</v>
      </c>
      <c r="G617" s="13" t="s">
        <v>663</v>
      </c>
      <c r="H617" s="13" t="s">
        <v>260</v>
      </c>
      <c r="I617" s="13" t="s">
        <v>485</v>
      </c>
      <c r="J617" s="13" t="s">
        <v>47</v>
      </c>
      <c r="K617" s="13" t="s">
        <v>22</v>
      </c>
    </row>
    <row r="618" spans="1:11">
      <c r="A618" s="13" t="s">
        <v>661</v>
      </c>
      <c r="B618" s="13" t="s">
        <v>662</v>
      </c>
      <c r="C618" s="13" t="s">
        <v>306</v>
      </c>
      <c r="D618" s="17">
        <v>16621053</v>
      </c>
      <c r="E618" s="20" t="s">
        <v>307</v>
      </c>
      <c r="F618" s="16" t="s">
        <v>17</v>
      </c>
      <c r="G618" s="13" t="s">
        <v>663</v>
      </c>
      <c r="H618" s="13" t="s">
        <v>260</v>
      </c>
      <c r="I618" s="13" t="s">
        <v>20</v>
      </c>
      <c r="J618" s="13" t="s">
        <v>47</v>
      </c>
      <c r="K618" s="13" t="s">
        <v>108</v>
      </c>
    </row>
    <row r="619" spans="1:11">
      <c r="A619" s="13" t="s">
        <v>661</v>
      </c>
      <c r="B619" s="13" t="s">
        <v>662</v>
      </c>
      <c r="C619" s="13" t="s">
        <v>313</v>
      </c>
      <c r="D619" s="17">
        <v>22709600</v>
      </c>
      <c r="E619" s="20" t="s">
        <v>307</v>
      </c>
      <c r="F619" s="16" t="s">
        <v>17</v>
      </c>
      <c r="G619" s="13" t="s">
        <v>663</v>
      </c>
      <c r="H619" s="13" t="s">
        <v>260</v>
      </c>
      <c r="I619" s="13" t="s">
        <v>75</v>
      </c>
      <c r="J619" s="13" t="s">
        <v>47</v>
      </c>
      <c r="K619" s="13" t="s">
        <v>108</v>
      </c>
    </row>
    <row r="620" spans="1:11">
      <c r="A620" s="13" t="s">
        <v>661</v>
      </c>
      <c r="B620" s="13" t="s">
        <v>662</v>
      </c>
      <c r="C620" s="13" t="s">
        <v>365</v>
      </c>
      <c r="D620" s="17">
        <v>80780235</v>
      </c>
      <c r="E620" s="20" t="s">
        <v>366</v>
      </c>
      <c r="F620" s="16" t="s">
        <v>17</v>
      </c>
      <c r="G620" s="13" t="s">
        <v>663</v>
      </c>
      <c r="H620" s="13" t="s">
        <v>260</v>
      </c>
      <c r="I620" s="13" t="s">
        <v>464</v>
      </c>
      <c r="J620" s="13" t="s">
        <v>47</v>
      </c>
      <c r="K620" s="13" t="s">
        <v>108</v>
      </c>
    </row>
    <row r="621" spans="1:11">
      <c r="A621" s="13" t="s">
        <v>661</v>
      </c>
      <c r="B621" s="13" t="s">
        <v>662</v>
      </c>
      <c r="C621" s="13" t="s">
        <v>369</v>
      </c>
      <c r="D621" s="17">
        <v>74766407</v>
      </c>
      <c r="E621" s="20" t="s">
        <v>366</v>
      </c>
      <c r="F621" s="16" t="s">
        <v>17</v>
      </c>
      <c r="G621" s="13" t="s">
        <v>663</v>
      </c>
      <c r="H621" s="13" t="s">
        <v>260</v>
      </c>
      <c r="I621" s="13" t="s">
        <v>24</v>
      </c>
      <c r="J621" s="13" t="s">
        <v>47</v>
      </c>
      <c r="K621" s="13" t="s">
        <v>108</v>
      </c>
    </row>
    <row r="622" spans="1:11">
      <c r="A622" s="13" t="s">
        <v>661</v>
      </c>
      <c r="B622" s="13" t="s">
        <v>662</v>
      </c>
      <c r="C622" s="13" t="s">
        <v>367</v>
      </c>
      <c r="D622" s="33">
        <v>70798630</v>
      </c>
      <c r="E622" s="20" t="s">
        <v>366</v>
      </c>
      <c r="F622" s="16" t="s">
        <v>17</v>
      </c>
      <c r="G622" s="13" t="s">
        <v>663</v>
      </c>
      <c r="H622" s="13" t="s">
        <v>260</v>
      </c>
      <c r="I622" s="13" t="s">
        <v>57</v>
      </c>
      <c r="J622" s="13" t="s">
        <v>47</v>
      </c>
      <c r="K622" s="13" t="s">
        <v>108</v>
      </c>
    </row>
    <row r="623" ht="24" spans="1:11">
      <c r="A623" s="13" t="s">
        <v>661</v>
      </c>
      <c r="B623" s="13" t="s">
        <v>662</v>
      </c>
      <c r="C623" s="13" t="s">
        <v>185</v>
      </c>
      <c r="D623" s="37">
        <v>62549885</v>
      </c>
      <c r="E623" s="14" t="s">
        <v>163</v>
      </c>
      <c r="F623" s="16" t="s">
        <v>17</v>
      </c>
      <c r="G623" s="13" t="s">
        <v>663</v>
      </c>
      <c r="H623" s="13" t="s">
        <v>260</v>
      </c>
      <c r="I623" s="13" t="s">
        <v>670</v>
      </c>
      <c r="J623" s="13" t="s">
        <v>47</v>
      </c>
      <c r="K623" s="13" t="s">
        <v>108</v>
      </c>
    </row>
    <row r="624" ht="24" spans="1:11">
      <c r="A624" s="13" t="s">
        <v>661</v>
      </c>
      <c r="B624" s="13" t="s">
        <v>662</v>
      </c>
      <c r="C624" s="13" t="s">
        <v>168</v>
      </c>
      <c r="D624" s="37">
        <v>28167960</v>
      </c>
      <c r="E624" s="14" t="s">
        <v>163</v>
      </c>
      <c r="F624" s="16" t="s">
        <v>17</v>
      </c>
      <c r="G624" s="13" t="s">
        <v>663</v>
      </c>
      <c r="H624" s="13" t="s">
        <v>260</v>
      </c>
      <c r="I624" s="13" t="s">
        <v>59</v>
      </c>
      <c r="J624" s="13" t="s">
        <v>47</v>
      </c>
      <c r="K624" s="13" t="s">
        <v>108</v>
      </c>
    </row>
    <row r="625" ht="36" spans="1:11">
      <c r="A625" s="13" t="s">
        <v>661</v>
      </c>
      <c r="B625" s="13" t="s">
        <v>662</v>
      </c>
      <c r="C625" s="13" t="s">
        <v>671</v>
      </c>
      <c r="D625" s="36">
        <v>31852402</v>
      </c>
      <c r="E625" s="17" t="s">
        <v>672</v>
      </c>
      <c r="F625" s="16" t="s">
        <v>17</v>
      </c>
      <c r="G625" s="13" t="s">
        <v>663</v>
      </c>
      <c r="H625" s="13" t="s">
        <v>260</v>
      </c>
      <c r="I625" s="13" t="s">
        <v>417</v>
      </c>
      <c r="J625" s="13" t="s">
        <v>47</v>
      </c>
      <c r="K625" s="13" t="s">
        <v>609</v>
      </c>
    </row>
    <row r="626" spans="1:11">
      <c r="A626" s="13" t="s">
        <v>661</v>
      </c>
      <c r="B626" s="13" t="s">
        <v>662</v>
      </c>
      <c r="C626" s="13" t="s">
        <v>370</v>
      </c>
      <c r="D626" s="17">
        <v>49721000</v>
      </c>
      <c r="E626" s="20" t="s">
        <v>366</v>
      </c>
      <c r="F626" s="16" t="s">
        <v>17</v>
      </c>
      <c r="G626" s="13" t="s">
        <v>663</v>
      </c>
      <c r="H626" s="13" t="s">
        <v>260</v>
      </c>
      <c r="I626" s="13" t="s">
        <v>20</v>
      </c>
      <c r="J626" s="13" t="s">
        <v>47</v>
      </c>
      <c r="K626" s="13" t="s">
        <v>108</v>
      </c>
    </row>
    <row r="627" ht="24" spans="1:11">
      <c r="A627" s="13" t="s">
        <v>661</v>
      </c>
      <c r="B627" s="13" t="s">
        <v>662</v>
      </c>
      <c r="C627" s="13" t="s">
        <v>490</v>
      </c>
      <c r="D627" s="17">
        <v>34320520</v>
      </c>
      <c r="E627" s="17" t="s">
        <v>491</v>
      </c>
      <c r="F627" s="16" t="s">
        <v>17</v>
      </c>
      <c r="G627" s="13" t="s">
        <v>663</v>
      </c>
      <c r="H627" s="13" t="s">
        <v>260</v>
      </c>
      <c r="I627" s="13" t="s">
        <v>24</v>
      </c>
      <c r="J627" s="13" t="s">
        <v>47</v>
      </c>
      <c r="K627" s="13" t="s">
        <v>65</v>
      </c>
    </row>
    <row r="628" ht="24" spans="1:11">
      <c r="A628" s="13" t="s">
        <v>661</v>
      </c>
      <c r="B628" s="13" t="s">
        <v>662</v>
      </c>
      <c r="C628" s="13" t="s">
        <v>492</v>
      </c>
      <c r="D628" s="17">
        <v>98263499</v>
      </c>
      <c r="E628" s="17" t="s">
        <v>493</v>
      </c>
      <c r="F628" s="16" t="s">
        <v>17</v>
      </c>
      <c r="G628" s="13" t="s">
        <v>663</v>
      </c>
      <c r="H628" s="13" t="s">
        <v>260</v>
      </c>
      <c r="I628" s="13" t="s">
        <v>169</v>
      </c>
      <c r="J628" s="13" t="s">
        <v>47</v>
      </c>
      <c r="K628" s="13" t="s">
        <v>65</v>
      </c>
    </row>
    <row r="629" spans="1:11">
      <c r="A629" s="13" t="s">
        <v>673</v>
      </c>
      <c r="B629" s="13" t="s">
        <v>662</v>
      </c>
      <c r="C629" s="13" t="s">
        <v>553</v>
      </c>
      <c r="D629" s="17">
        <v>59420351</v>
      </c>
      <c r="E629" s="17" t="s">
        <v>674</v>
      </c>
      <c r="F629" s="16" t="s">
        <v>17</v>
      </c>
      <c r="G629" s="13" t="s">
        <v>663</v>
      </c>
      <c r="H629" s="13" t="s">
        <v>260</v>
      </c>
      <c r="I629" s="13" t="s">
        <v>417</v>
      </c>
      <c r="J629" s="13" t="s">
        <v>47</v>
      </c>
      <c r="K629" s="13" t="s">
        <v>523</v>
      </c>
    </row>
    <row r="630" ht="24" spans="1:11">
      <c r="A630" s="13" t="s">
        <v>661</v>
      </c>
      <c r="B630" s="13" t="s">
        <v>662</v>
      </c>
      <c r="C630" s="13" t="s">
        <v>494</v>
      </c>
      <c r="D630" s="17">
        <v>42689761</v>
      </c>
      <c r="E630" s="17" t="s">
        <v>495</v>
      </c>
      <c r="F630" s="16" t="s">
        <v>17</v>
      </c>
      <c r="G630" s="13" t="s">
        <v>663</v>
      </c>
      <c r="H630" s="13" t="s">
        <v>260</v>
      </c>
      <c r="I630" s="13" t="s">
        <v>101</v>
      </c>
      <c r="J630" s="13" t="s">
        <v>47</v>
      </c>
      <c r="K630" s="13" t="s">
        <v>65</v>
      </c>
    </row>
    <row r="631" ht="24" spans="1:11">
      <c r="A631" s="13" t="s">
        <v>661</v>
      </c>
      <c r="B631" s="13" t="s">
        <v>662</v>
      </c>
      <c r="C631" s="13" t="s">
        <v>504</v>
      </c>
      <c r="D631" s="17">
        <v>68691977</v>
      </c>
      <c r="E631" s="17" t="s">
        <v>505</v>
      </c>
      <c r="F631" s="16" t="s">
        <v>17</v>
      </c>
      <c r="G631" s="13" t="s">
        <v>663</v>
      </c>
      <c r="H631" s="13" t="s">
        <v>260</v>
      </c>
      <c r="I631" s="13" t="s">
        <v>24</v>
      </c>
      <c r="J631" s="13" t="s">
        <v>47</v>
      </c>
      <c r="K631" s="13" t="s">
        <v>65</v>
      </c>
    </row>
    <row r="632" ht="36" spans="1:11">
      <c r="A632" s="13" t="s">
        <v>673</v>
      </c>
      <c r="B632" s="13" t="s">
        <v>662</v>
      </c>
      <c r="C632" s="13" t="s">
        <v>551</v>
      </c>
      <c r="D632" s="17">
        <v>21046225</v>
      </c>
      <c r="E632" s="17" t="s">
        <v>552</v>
      </c>
      <c r="F632" s="16" t="s">
        <v>17</v>
      </c>
      <c r="G632" s="13" t="s">
        <v>663</v>
      </c>
      <c r="H632" s="13" t="s">
        <v>260</v>
      </c>
      <c r="I632" s="13" t="s">
        <v>94</v>
      </c>
      <c r="J632" s="13" t="s">
        <v>47</v>
      </c>
      <c r="K632" s="13" t="s">
        <v>523</v>
      </c>
    </row>
    <row r="633" ht="24" spans="1:11">
      <c r="A633" s="13" t="s">
        <v>661</v>
      </c>
      <c r="B633" s="13" t="s">
        <v>662</v>
      </c>
      <c r="C633" s="13" t="s">
        <v>488</v>
      </c>
      <c r="D633" s="17">
        <v>53106112</v>
      </c>
      <c r="E633" s="17" t="s">
        <v>489</v>
      </c>
      <c r="F633" s="16" t="s">
        <v>17</v>
      </c>
      <c r="G633" s="13" t="s">
        <v>663</v>
      </c>
      <c r="H633" s="13" t="s">
        <v>260</v>
      </c>
      <c r="I633" s="13" t="s">
        <v>57</v>
      </c>
      <c r="J633" s="13" t="s">
        <v>47</v>
      </c>
      <c r="K633" s="13" t="s">
        <v>65</v>
      </c>
    </row>
    <row r="634" ht="24" spans="1:11">
      <c r="A634" s="13" t="s">
        <v>661</v>
      </c>
      <c r="B634" s="13" t="s">
        <v>662</v>
      </c>
      <c r="C634" s="13" t="s">
        <v>502</v>
      </c>
      <c r="D634" s="17">
        <v>59077175</v>
      </c>
      <c r="E634" s="17" t="s">
        <v>503</v>
      </c>
      <c r="F634" s="16" t="s">
        <v>17</v>
      </c>
      <c r="G634" s="13" t="s">
        <v>663</v>
      </c>
      <c r="H634" s="13" t="s">
        <v>260</v>
      </c>
      <c r="I634" s="13" t="s">
        <v>24</v>
      </c>
      <c r="J634" s="13" t="s">
        <v>47</v>
      </c>
      <c r="K634" s="13" t="s">
        <v>65</v>
      </c>
    </row>
    <row r="635" ht="133" customHeight="1" spans="1:11">
      <c r="A635" s="13" t="s">
        <v>675</v>
      </c>
      <c r="B635" s="13" t="s">
        <v>643</v>
      </c>
      <c r="C635" s="13" t="s">
        <v>226</v>
      </c>
      <c r="D635" s="17">
        <v>27146255</v>
      </c>
      <c r="E635" s="17" t="str">
        <f>_xlfn.DISPIMG("ID_96A8875DFB0646CA852C2299ED7256DA",1)</f>
        <v>=DISPIMG("ID_96A8875DFB0646CA852C2299ED7256DA",1)</v>
      </c>
      <c r="F635" s="16" t="s">
        <v>17</v>
      </c>
      <c r="G635" s="13" t="s">
        <v>663</v>
      </c>
      <c r="H635" s="13" t="s">
        <v>260</v>
      </c>
      <c r="I635" s="13" t="s">
        <v>227</v>
      </c>
      <c r="J635" s="13" t="s">
        <v>47</v>
      </c>
      <c r="K635" s="13" t="s">
        <v>65</v>
      </c>
    </row>
    <row r="636" ht="133" customHeight="1" spans="1:11">
      <c r="A636" s="13" t="s">
        <v>675</v>
      </c>
      <c r="B636" s="13" t="s">
        <v>643</v>
      </c>
      <c r="C636" s="13" t="s">
        <v>524</v>
      </c>
      <c r="D636" s="17">
        <v>92410838</v>
      </c>
      <c r="E636" s="17" t="str">
        <f>_xlfn.DISPIMG("ID_917847A76F86497C83B2C4F4B735A132",1)</f>
        <v>=DISPIMG("ID_917847A76F86497C83B2C4F4B735A132",1)</v>
      </c>
      <c r="F636" s="16" t="s">
        <v>17</v>
      </c>
      <c r="G636" s="13" t="s">
        <v>663</v>
      </c>
      <c r="H636" s="13" t="s">
        <v>260</v>
      </c>
      <c r="I636" s="13" t="s">
        <v>127</v>
      </c>
      <c r="J636" s="13" t="s">
        <v>47</v>
      </c>
      <c r="K636" s="13" t="s">
        <v>65</v>
      </c>
    </row>
    <row r="637" spans="1:11">
      <c r="A637" s="13" t="s">
        <v>676</v>
      </c>
      <c r="B637" s="13" t="s">
        <v>643</v>
      </c>
      <c r="C637" s="13" t="s">
        <v>521</v>
      </c>
      <c r="D637" s="17">
        <v>65668441</v>
      </c>
      <c r="E637" s="17" t="s">
        <v>522</v>
      </c>
      <c r="F637" s="16" t="s">
        <v>17</v>
      </c>
      <c r="G637" s="13" t="s">
        <v>663</v>
      </c>
      <c r="H637" s="13" t="s">
        <v>260</v>
      </c>
      <c r="I637" s="13" t="s">
        <v>24</v>
      </c>
      <c r="J637" s="13" t="s">
        <v>47</v>
      </c>
      <c r="K637" s="13" t="s">
        <v>523</v>
      </c>
    </row>
    <row r="638" spans="1:11">
      <c r="A638" s="13" t="s">
        <v>676</v>
      </c>
      <c r="B638" s="13" t="s">
        <v>643</v>
      </c>
      <c r="C638" s="13" t="s">
        <v>538</v>
      </c>
      <c r="D638" s="17">
        <v>23177031</v>
      </c>
      <c r="E638" s="17" t="s">
        <v>522</v>
      </c>
      <c r="F638" s="16" t="s">
        <v>17</v>
      </c>
      <c r="G638" s="13" t="s">
        <v>663</v>
      </c>
      <c r="H638" s="13" t="s">
        <v>260</v>
      </c>
      <c r="I638" s="13" t="s">
        <v>485</v>
      </c>
      <c r="J638" s="13" t="s">
        <v>47</v>
      </c>
      <c r="K638" s="13" t="s">
        <v>523</v>
      </c>
    </row>
    <row r="639" ht="133" customHeight="1" spans="1:11">
      <c r="A639" s="13" t="s">
        <v>675</v>
      </c>
      <c r="B639" s="13" t="s">
        <v>643</v>
      </c>
      <c r="C639" s="13" t="s">
        <v>527</v>
      </c>
      <c r="D639" s="17">
        <v>57585389</v>
      </c>
      <c r="E639" s="17" t="str">
        <f>_xlfn.DISPIMG("ID_E44B0C13ABA749879F571AA0A68694EF",1)</f>
        <v>=DISPIMG("ID_E44B0C13ABA749879F571AA0A68694EF",1)</v>
      </c>
      <c r="F639" s="16" t="s">
        <v>17</v>
      </c>
      <c r="G639" s="13" t="s">
        <v>663</v>
      </c>
      <c r="H639" s="13" t="s">
        <v>260</v>
      </c>
      <c r="I639" s="13" t="s">
        <v>227</v>
      </c>
      <c r="J639" s="13" t="s">
        <v>47</v>
      </c>
      <c r="K639" s="13" t="s">
        <v>65</v>
      </c>
    </row>
    <row r="640" spans="1:11">
      <c r="A640" s="13" t="s">
        <v>676</v>
      </c>
      <c r="B640" s="13" t="s">
        <v>643</v>
      </c>
      <c r="C640" s="13" t="s">
        <v>536</v>
      </c>
      <c r="D640" s="17">
        <v>97091017</v>
      </c>
      <c r="E640" s="17" t="s">
        <v>522</v>
      </c>
      <c r="F640" s="16" t="s">
        <v>17</v>
      </c>
      <c r="G640" s="13" t="s">
        <v>663</v>
      </c>
      <c r="H640" s="13" t="s">
        <v>260</v>
      </c>
      <c r="I640" s="13" t="s">
        <v>75</v>
      </c>
      <c r="J640" s="13" t="s">
        <v>47</v>
      </c>
      <c r="K640" s="13" t="s">
        <v>523</v>
      </c>
    </row>
    <row r="641" ht="133" customHeight="1" spans="1:11">
      <c r="A641" s="13" t="s">
        <v>675</v>
      </c>
      <c r="B641" s="13" t="s">
        <v>643</v>
      </c>
      <c r="C641" s="13" t="s">
        <v>80</v>
      </c>
      <c r="D641" s="17">
        <v>25073351</v>
      </c>
      <c r="E641" s="17" t="str">
        <f>_xlfn.DISPIMG("ID_0D86211771D2474B98349422B18A06AF",1)</f>
        <v>=DISPIMG("ID_0D86211771D2474B98349422B18A06AF",1)</v>
      </c>
      <c r="F641" s="16" t="s">
        <v>17</v>
      </c>
      <c r="G641" s="13" t="s">
        <v>663</v>
      </c>
      <c r="H641" s="13" t="s">
        <v>260</v>
      </c>
      <c r="I641" s="13" t="s">
        <v>81</v>
      </c>
      <c r="J641" s="13" t="s">
        <v>47</v>
      </c>
      <c r="K641" s="13" t="s">
        <v>65</v>
      </c>
    </row>
    <row r="642" ht="36" spans="1:11">
      <c r="A642" s="13" t="s">
        <v>677</v>
      </c>
      <c r="B642" s="13" t="s">
        <v>678</v>
      </c>
      <c r="C642" s="13" t="s">
        <v>119</v>
      </c>
      <c r="D642" s="20" t="s">
        <v>679</v>
      </c>
      <c r="E642" s="20" t="s">
        <v>120</v>
      </c>
      <c r="F642" s="16" t="s">
        <v>17</v>
      </c>
      <c r="G642" s="13" t="s">
        <v>663</v>
      </c>
      <c r="H642" s="13" t="s">
        <v>260</v>
      </c>
      <c r="I642" s="13" t="s">
        <v>121</v>
      </c>
      <c r="J642" s="13" t="s">
        <v>21</v>
      </c>
      <c r="K642" s="13" t="s">
        <v>108</v>
      </c>
    </row>
    <row r="643" ht="24" spans="1:11">
      <c r="A643" s="13" t="s">
        <v>677</v>
      </c>
      <c r="B643" s="13" t="s">
        <v>678</v>
      </c>
      <c r="C643" s="13" t="s">
        <v>542</v>
      </c>
      <c r="D643" s="14">
        <v>97650496</v>
      </c>
      <c r="E643" s="20" t="s">
        <v>322</v>
      </c>
      <c r="F643" s="16" t="s">
        <v>17</v>
      </c>
      <c r="G643" s="13" t="s">
        <v>663</v>
      </c>
      <c r="H643" s="13" t="s">
        <v>260</v>
      </c>
      <c r="I643" s="13" t="s">
        <v>75</v>
      </c>
      <c r="J643" s="13" t="s">
        <v>21</v>
      </c>
      <c r="K643" s="13" t="s">
        <v>108</v>
      </c>
    </row>
    <row r="644" ht="24" spans="1:11">
      <c r="A644" s="13" t="s">
        <v>677</v>
      </c>
      <c r="B644" s="13" t="s">
        <v>678</v>
      </c>
      <c r="C644" s="13" t="s">
        <v>458</v>
      </c>
      <c r="D644" s="14">
        <v>42950109</v>
      </c>
      <c r="E644" s="20" t="s">
        <v>322</v>
      </c>
      <c r="F644" s="16" t="s">
        <v>17</v>
      </c>
      <c r="G644" s="13" t="s">
        <v>663</v>
      </c>
      <c r="H644" s="13" t="s">
        <v>260</v>
      </c>
      <c r="I644" s="13" t="s">
        <v>26</v>
      </c>
      <c r="J644" s="13" t="s">
        <v>21</v>
      </c>
      <c r="K644" s="13" t="s">
        <v>108</v>
      </c>
    </row>
    <row r="645" ht="24" spans="1:11">
      <c r="A645" s="13" t="s">
        <v>677</v>
      </c>
      <c r="B645" s="13" t="s">
        <v>678</v>
      </c>
      <c r="C645" s="13" t="s">
        <v>321</v>
      </c>
      <c r="D645" s="14">
        <v>42950109</v>
      </c>
      <c r="E645" s="20" t="s">
        <v>322</v>
      </c>
      <c r="F645" s="16" t="s">
        <v>17</v>
      </c>
      <c r="G645" s="13" t="s">
        <v>663</v>
      </c>
      <c r="H645" s="13" t="s">
        <v>260</v>
      </c>
      <c r="I645" s="13" t="s">
        <v>26</v>
      </c>
      <c r="J645" s="13" t="s">
        <v>21</v>
      </c>
      <c r="K645" s="13" t="s">
        <v>108</v>
      </c>
    </row>
    <row r="646" ht="24" spans="1:11">
      <c r="A646" s="13" t="s">
        <v>677</v>
      </c>
      <c r="B646" s="13" t="s">
        <v>678</v>
      </c>
      <c r="C646" s="13" t="s">
        <v>650</v>
      </c>
      <c r="D646" s="14">
        <v>31999986</v>
      </c>
      <c r="E646" s="20" t="s">
        <v>322</v>
      </c>
      <c r="F646" s="16" t="s">
        <v>17</v>
      </c>
      <c r="G646" s="13" t="s">
        <v>663</v>
      </c>
      <c r="H646" s="13" t="s">
        <v>260</v>
      </c>
      <c r="I646" s="13" t="s">
        <v>680</v>
      </c>
      <c r="J646" s="13" t="s">
        <v>21</v>
      </c>
      <c r="K646" s="13" t="s">
        <v>108</v>
      </c>
    </row>
    <row r="647" ht="24" spans="1:11">
      <c r="A647" s="13" t="s">
        <v>677</v>
      </c>
      <c r="B647" s="13" t="s">
        <v>678</v>
      </c>
      <c r="C647" s="13" t="s">
        <v>452</v>
      </c>
      <c r="D647" s="14">
        <v>97650496</v>
      </c>
      <c r="E647" s="20" t="s">
        <v>322</v>
      </c>
      <c r="F647" s="16" t="s">
        <v>17</v>
      </c>
      <c r="G647" s="13" t="s">
        <v>663</v>
      </c>
      <c r="H647" s="13" t="s">
        <v>260</v>
      </c>
      <c r="I647" s="13" t="s">
        <v>118</v>
      </c>
      <c r="J647" s="13" t="s">
        <v>21</v>
      </c>
      <c r="K647" s="13" t="s">
        <v>108</v>
      </c>
    </row>
    <row r="648" ht="24" spans="1:11">
      <c r="A648" s="13" t="s">
        <v>681</v>
      </c>
      <c r="B648" s="13" t="s">
        <v>682</v>
      </c>
      <c r="C648" s="13" t="s">
        <v>151</v>
      </c>
      <c r="D648" s="17">
        <v>85967648</v>
      </c>
      <c r="E648" s="17" t="s">
        <v>153</v>
      </c>
      <c r="F648" s="16" t="s">
        <v>17</v>
      </c>
      <c r="G648" s="13" t="s">
        <v>663</v>
      </c>
      <c r="H648" s="13" t="s">
        <v>260</v>
      </c>
      <c r="I648" s="13" t="s">
        <v>36</v>
      </c>
      <c r="J648" s="13" t="s">
        <v>47</v>
      </c>
      <c r="K648" s="13" t="s">
        <v>65</v>
      </c>
    </row>
    <row r="649" ht="24" spans="1:11">
      <c r="A649" s="13" t="s">
        <v>681</v>
      </c>
      <c r="B649" s="13" t="s">
        <v>682</v>
      </c>
      <c r="C649" s="13" t="s">
        <v>302</v>
      </c>
      <c r="D649" s="17">
        <v>40802455</v>
      </c>
      <c r="E649" s="17" t="s">
        <v>303</v>
      </c>
      <c r="F649" s="16" t="s">
        <v>17</v>
      </c>
      <c r="G649" s="13" t="s">
        <v>663</v>
      </c>
      <c r="H649" s="13" t="s">
        <v>260</v>
      </c>
      <c r="I649" s="13" t="s">
        <v>20</v>
      </c>
      <c r="J649" s="13" t="s">
        <v>47</v>
      </c>
      <c r="K649" s="13" t="s">
        <v>65</v>
      </c>
    </row>
    <row r="650" ht="24" spans="1:11">
      <c r="A650" s="13" t="s">
        <v>681</v>
      </c>
      <c r="B650" s="13" t="s">
        <v>682</v>
      </c>
      <c r="C650" s="13" t="s">
        <v>419</v>
      </c>
      <c r="D650" s="17">
        <v>31056993</v>
      </c>
      <c r="E650" s="17" t="s">
        <v>420</v>
      </c>
      <c r="F650" s="16" t="s">
        <v>17</v>
      </c>
      <c r="G650" s="13" t="s">
        <v>663</v>
      </c>
      <c r="H650" s="13" t="s">
        <v>260</v>
      </c>
      <c r="I650" s="13" t="s">
        <v>28</v>
      </c>
      <c r="J650" s="13" t="s">
        <v>47</v>
      </c>
      <c r="K650" s="13" t="s">
        <v>65</v>
      </c>
    </row>
    <row r="651" spans="1:11">
      <c r="A651" s="13" t="s">
        <v>683</v>
      </c>
      <c r="B651" s="13" t="s">
        <v>684</v>
      </c>
      <c r="C651" s="13" t="s">
        <v>34</v>
      </c>
      <c r="D651" s="17">
        <v>61700227</v>
      </c>
      <c r="E651" s="17" t="s">
        <v>35</v>
      </c>
      <c r="F651" s="16" t="s">
        <v>17</v>
      </c>
      <c r="G651" s="13" t="s">
        <v>663</v>
      </c>
      <c r="H651" s="13" t="s">
        <v>260</v>
      </c>
      <c r="I651" s="13" t="s">
        <v>36</v>
      </c>
      <c r="J651" s="13" t="s">
        <v>37</v>
      </c>
      <c r="K651" s="13" t="s">
        <v>38</v>
      </c>
    </row>
    <row r="652" ht="24" spans="1:11">
      <c r="A652" s="13" t="s">
        <v>683</v>
      </c>
      <c r="B652" s="13" t="s">
        <v>684</v>
      </c>
      <c r="C652" s="13" t="s">
        <v>537</v>
      </c>
      <c r="D652" s="18" t="s">
        <v>685</v>
      </c>
      <c r="E652" s="17" t="s">
        <v>35</v>
      </c>
      <c r="F652" s="16" t="s">
        <v>17</v>
      </c>
      <c r="G652" s="13" t="s">
        <v>663</v>
      </c>
      <c r="H652" s="13" t="s">
        <v>260</v>
      </c>
      <c r="I652" s="13" t="s">
        <v>101</v>
      </c>
      <c r="J652" s="13" t="s">
        <v>37</v>
      </c>
      <c r="K652" s="13" t="s">
        <v>38</v>
      </c>
    </row>
    <row r="653" spans="1:11">
      <c r="A653" s="13" t="s">
        <v>686</v>
      </c>
      <c r="B653" s="13" t="s">
        <v>687</v>
      </c>
      <c r="C653" s="13" t="s">
        <v>380</v>
      </c>
      <c r="D653" s="17">
        <v>59204889</v>
      </c>
      <c r="E653" s="18" t="s">
        <v>378</v>
      </c>
      <c r="F653" s="16" t="s">
        <v>17</v>
      </c>
      <c r="G653" s="13" t="s">
        <v>663</v>
      </c>
      <c r="H653" s="13" t="s">
        <v>260</v>
      </c>
      <c r="I653" s="13" t="s">
        <v>381</v>
      </c>
      <c r="J653" s="13" t="s">
        <v>37</v>
      </c>
      <c r="K653" s="13" t="s">
        <v>38</v>
      </c>
    </row>
    <row r="654" spans="1:11">
      <c r="A654" s="13" t="s">
        <v>686</v>
      </c>
      <c r="B654" s="13" t="s">
        <v>687</v>
      </c>
      <c r="C654" s="13" t="s">
        <v>377</v>
      </c>
      <c r="D654" s="17">
        <v>59204889</v>
      </c>
      <c r="E654" s="18" t="s">
        <v>378</v>
      </c>
      <c r="F654" s="16" t="s">
        <v>17</v>
      </c>
      <c r="G654" s="13" t="s">
        <v>663</v>
      </c>
      <c r="H654" s="13" t="s">
        <v>260</v>
      </c>
      <c r="I654" s="13" t="s">
        <v>379</v>
      </c>
      <c r="J654" s="13" t="s">
        <v>37</v>
      </c>
      <c r="K654" s="13" t="s">
        <v>38</v>
      </c>
    </row>
    <row r="655" ht="133" customHeight="1" spans="1:11">
      <c r="A655" s="13" t="s">
        <v>688</v>
      </c>
      <c r="B655" s="13" t="s">
        <v>689</v>
      </c>
      <c r="C655" s="13" t="s">
        <v>469</v>
      </c>
      <c r="D655" s="17">
        <v>53698456</v>
      </c>
      <c r="E655" s="17" t="str">
        <f>_xlfn.DISPIMG("ID_760CFEB59EF6453BA2D88C785FC622DE",1)</f>
        <v>=DISPIMG("ID_760CFEB59EF6453BA2D88C785FC622DE",1)</v>
      </c>
      <c r="F655" s="16" t="s">
        <v>17</v>
      </c>
      <c r="G655" s="13" t="s">
        <v>663</v>
      </c>
      <c r="H655" s="13" t="s">
        <v>260</v>
      </c>
      <c r="I655" s="13" t="s">
        <v>75</v>
      </c>
      <c r="J655" s="13" t="s">
        <v>47</v>
      </c>
      <c r="K655" s="13" t="s">
        <v>65</v>
      </c>
    </row>
    <row r="656" ht="133" customHeight="1" spans="1:11">
      <c r="A656" s="13" t="s">
        <v>688</v>
      </c>
      <c r="B656" s="13" t="s">
        <v>689</v>
      </c>
      <c r="C656" s="13" t="s">
        <v>470</v>
      </c>
      <c r="D656" s="17">
        <v>30540741</v>
      </c>
      <c r="E656" s="17" t="str">
        <f>_xlfn.DISPIMG("ID_201AEFD248F8432E80CA409CD67BC4B8",1)</f>
        <v>=DISPIMG("ID_201AEFD248F8432E80CA409CD67BC4B8",1)</v>
      </c>
      <c r="F656" s="16" t="s">
        <v>17</v>
      </c>
      <c r="G656" s="13" t="s">
        <v>663</v>
      </c>
      <c r="H656" s="13" t="s">
        <v>260</v>
      </c>
      <c r="I656" s="13" t="s">
        <v>36</v>
      </c>
      <c r="J656" s="13" t="s">
        <v>47</v>
      </c>
      <c r="K656" s="13" t="s">
        <v>65</v>
      </c>
    </row>
    <row r="657" ht="133" customHeight="1" spans="1:11">
      <c r="A657" s="13" t="s">
        <v>688</v>
      </c>
      <c r="B657" s="13" t="s">
        <v>689</v>
      </c>
      <c r="C657" s="13" t="s">
        <v>588</v>
      </c>
      <c r="D657" s="17">
        <v>72789575</v>
      </c>
      <c r="E657" s="17" t="str">
        <f>_xlfn.DISPIMG("ID_316A4D780BF8446DA358395A74E820CA",1)</f>
        <v>=DISPIMG("ID_316A4D780BF8446DA358395A74E820CA",1)</v>
      </c>
      <c r="F657" s="16" t="s">
        <v>17</v>
      </c>
      <c r="G657" s="13" t="s">
        <v>663</v>
      </c>
      <c r="H657" s="13" t="s">
        <v>260</v>
      </c>
      <c r="I657" s="13" t="s">
        <v>94</v>
      </c>
      <c r="J657" s="13" t="s">
        <v>47</v>
      </c>
      <c r="K657" s="13" t="s">
        <v>65</v>
      </c>
    </row>
    <row r="658" spans="1:11">
      <c r="A658" s="13" t="s">
        <v>690</v>
      </c>
      <c r="B658" s="13" t="s">
        <v>691</v>
      </c>
      <c r="C658" s="13" t="s">
        <v>624</v>
      </c>
      <c r="D658" s="19">
        <v>17298952</v>
      </c>
      <c r="E658" s="17" t="s">
        <v>625</v>
      </c>
      <c r="F658" s="16" t="s">
        <v>17</v>
      </c>
      <c r="G658" s="13" t="s">
        <v>663</v>
      </c>
      <c r="H658" s="13" t="s">
        <v>260</v>
      </c>
      <c r="I658" s="13" t="s">
        <v>118</v>
      </c>
      <c r="J658" s="13" t="s">
        <v>361</v>
      </c>
      <c r="K658" s="13" t="s">
        <v>65</v>
      </c>
    </row>
    <row r="659" spans="1:11">
      <c r="A659" s="13" t="s">
        <v>690</v>
      </c>
      <c r="B659" s="13" t="s">
        <v>691</v>
      </c>
      <c r="C659" s="13" t="s">
        <v>628</v>
      </c>
      <c r="D659" s="19">
        <v>93840388</v>
      </c>
      <c r="E659" s="17" t="s">
        <v>629</v>
      </c>
      <c r="F659" s="16" t="s">
        <v>17</v>
      </c>
      <c r="G659" s="13" t="s">
        <v>663</v>
      </c>
      <c r="H659" s="13" t="s">
        <v>260</v>
      </c>
      <c r="I659" s="13" t="s">
        <v>210</v>
      </c>
      <c r="J659" s="13" t="s">
        <v>361</v>
      </c>
      <c r="K659" s="13" t="s">
        <v>65</v>
      </c>
    </row>
    <row r="660" spans="1:11">
      <c r="A660" s="13" t="s">
        <v>690</v>
      </c>
      <c r="B660" s="13" t="s">
        <v>691</v>
      </c>
      <c r="C660" s="13" t="s">
        <v>626</v>
      </c>
      <c r="D660" s="19">
        <v>91650648</v>
      </c>
      <c r="E660" s="17" t="s">
        <v>627</v>
      </c>
      <c r="F660" s="16" t="s">
        <v>17</v>
      </c>
      <c r="G660" s="13" t="s">
        <v>663</v>
      </c>
      <c r="H660" s="13" t="s">
        <v>260</v>
      </c>
      <c r="I660" s="13" t="s">
        <v>118</v>
      </c>
      <c r="J660" s="13" t="s">
        <v>361</v>
      </c>
      <c r="K660" s="13" t="s">
        <v>65</v>
      </c>
    </row>
    <row r="661" ht="133" customHeight="1" spans="1:11">
      <c r="A661" s="13" t="s">
        <v>661</v>
      </c>
      <c r="B661" s="13" t="s">
        <v>662</v>
      </c>
      <c r="C661" s="13" t="s">
        <v>212</v>
      </c>
      <c r="D661" s="34">
        <v>98659401</v>
      </c>
      <c r="E661" s="17" t="str">
        <f>_xlfn.DISPIMG("ID_F834AF5B415E4D5485682FCB8C099858",1)</f>
        <v>=DISPIMG("ID_F834AF5B415E4D5485682FCB8C099858",1)</v>
      </c>
      <c r="F661" s="16" t="s">
        <v>17</v>
      </c>
      <c r="G661" s="13" t="s">
        <v>663</v>
      </c>
      <c r="H661" s="13" t="s">
        <v>357</v>
      </c>
      <c r="I661" s="13" t="s">
        <v>118</v>
      </c>
      <c r="J661" s="13" t="s">
        <v>47</v>
      </c>
      <c r="K661" s="13" t="s">
        <v>65</v>
      </c>
    </row>
    <row r="662" ht="36" spans="1:11">
      <c r="A662" s="13" t="s">
        <v>661</v>
      </c>
      <c r="B662" s="13" t="s">
        <v>662</v>
      </c>
      <c r="C662" s="13" t="s">
        <v>692</v>
      </c>
      <c r="D662" s="36">
        <v>71641608</v>
      </c>
      <c r="E662" s="17" t="s">
        <v>693</v>
      </c>
      <c r="F662" s="16" t="s">
        <v>17</v>
      </c>
      <c r="G662" s="13" t="s">
        <v>663</v>
      </c>
      <c r="H662" s="13" t="s">
        <v>357</v>
      </c>
      <c r="I662" s="13" t="s">
        <v>46</v>
      </c>
      <c r="J662" s="13" t="s">
        <v>47</v>
      </c>
      <c r="K662" s="13" t="s">
        <v>694</v>
      </c>
    </row>
    <row r="663" spans="1:11">
      <c r="A663" s="13" t="s">
        <v>661</v>
      </c>
      <c r="B663" s="13" t="s">
        <v>662</v>
      </c>
      <c r="C663" s="13" t="s">
        <v>182</v>
      </c>
      <c r="D663" s="17">
        <v>88637435</v>
      </c>
      <c r="E663" s="17" t="s">
        <v>183</v>
      </c>
      <c r="F663" s="16" t="s">
        <v>17</v>
      </c>
      <c r="G663" s="13" t="s">
        <v>663</v>
      </c>
      <c r="H663" s="13" t="s">
        <v>357</v>
      </c>
      <c r="I663" s="13" t="s">
        <v>127</v>
      </c>
      <c r="J663" s="13" t="s">
        <v>47</v>
      </c>
      <c r="K663" s="13" t="s">
        <v>65</v>
      </c>
    </row>
    <row r="664" ht="36" spans="1:11">
      <c r="A664" s="13" t="s">
        <v>661</v>
      </c>
      <c r="B664" s="13" t="s">
        <v>662</v>
      </c>
      <c r="C664" s="13" t="s">
        <v>695</v>
      </c>
      <c r="D664" s="17">
        <v>27511456</v>
      </c>
      <c r="E664" s="17" t="s">
        <v>696</v>
      </c>
      <c r="F664" s="16" t="s">
        <v>17</v>
      </c>
      <c r="G664" s="13" t="s">
        <v>663</v>
      </c>
      <c r="H664" s="13" t="s">
        <v>357</v>
      </c>
      <c r="I664" s="13" t="s">
        <v>169</v>
      </c>
      <c r="J664" s="13" t="s">
        <v>47</v>
      </c>
      <c r="K664" s="13" t="s">
        <v>694</v>
      </c>
    </row>
    <row r="665" spans="1:11">
      <c r="A665" s="13" t="s">
        <v>661</v>
      </c>
      <c r="B665" s="13" t="s">
        <v>662</v>
      </c>
      <c r="C665" s="13" t="s">
        <v>202</v>
      </c>
      <c r="D665" s="17">
        <v>17000581</v>
      </c>
      <c r="E665" s="17" t="s">
        <v>203</v>
      </c>
      <c r="F665" s="16" t="s">
        <v>17</v>
      </c>
      <c r="G665" s="13" t="s">
        <v>663</v>
      </c>
      <c r="H665" s="13" t="s">
        <v>357</v>
      </c>
      <c r="I665" s="13" t="s">
        <v>94</v>
      </c>
      <c r="J665" s="13" t="s">
        <v>47</v>
      </c>
      <c r="K665" s="13" t="s">
        <v>65</v>
      </c>
    </row>
    <row r="666" ht="133" customHeight="1" spans="1:11">
      <c r="A666" s="13" t="s">
        <v>661</v>
      </c>
      <c r="B666" s="13" t="s">
        <v>662</v>
      </c>
      <c r="C666" s="13" t="s">
        <v>187</v>
      </c>
      <c r="D666" s="17">
        <v>59768549</v>
      </c>
      <c r="E666" s="17" t="str">
        <f>_xlfn.DISPIMG("ID_D84F6A0619B746DBB565DA6D0007D17F",1)</f>
        <v>=DISPIMG("ID_D84F6A0619B746DBB565DA6D0007D17F",1)</v>
      </c>
      <c r="F666" s="16" t="s">
        <v>17</v>
      </c>
      <c r="G666" s="13" t="s">
        <v>663</v>
      </c>
      <c r="H666" s="13" t="s">
        <v>357</v>
      </c>
      <c r="I666" s="13" t="s">
        <v>94</v>
      </c>
      <c r="J666" s="13" t="s">
        <v>47</v>
      </c>
      <c r="K666" s="13" t="s">
        <v>65</v>
      </c>
    </row>
    <row r="667" spans="1:11">
      <c r="A667" s="13" t="s">
        <v>661</v>
      </c>
      <c r="B667" s="13" t="s">
        <v>662</v>
      </c>
      <c r="C667" s="13" t="s">
        <v>196</v>
      </c>
      <c r="D667" s="17">
        <v>74272330</v>
      </c>
      <c r="E667" s="17" t="s">
        <v>172</v>
      </c>
      <c r="F667" s="16" t="s">
        <v>17</v>
      </c>
      <c r="G667" s="13" t="s">
        <v>663</v>
      </c>
      <c r="H667" s="13" t="s">
        <v>357</v>
      </c>
      <c r="I667" s="13" t="s">
        <v>24</v>
      </c>
      <c r="J667" s="13" t="s">
        <v>47</v>
      </c>
      <c r="K667" s="13" t="s">
        <v>108</v>
      </c>
    </row>
    <row r="668" ht="133" customHeight="1" spans="1:11">
      <c r="A668" s="13" t="s">
        <v>661</v>
      </c>
      <c r="B668" s="13" t="s">
        <v>662</v>
      </c>
      <c r="C668" s="13" t="s">
        <v>363</v>
      </c>
      <c r="D668" s="17">
        <v>86918111</v>
      </c>
      <c r="E668" s="17" t="str">
        <f>_xlfn.DISPIMG("ID_EA8D69E831A54BB98C59596F7CB7E54D",1)</f>
        <v>=DISPIMG("ID_EA8D69E831A54BB98C59596F7CB7E54D",1)</v>
      </c>
      <c r="F668" s="16" t="s">
        <v>17</v>
      </c>
      <c r="G668" s="13" t="s">
        <v>663</v>
      </c>
      <c r="H668" s="13" t="s">
        <v>357</v>
      </c>
      <c r="I668" s="13" t="s">
        <v>31</v>
      </c>
      <c r="J668" s="13" t="s">
        <v>47</v>
      </c>
      <c r="K668" s="13" t="s">
        <v>65</v>
      </c>
    </row>
    <row r="669" spans="1:11">
      <c r="A669" s="13" t="s">
        <v>661</v>
      </c>
      <c r="B669" s="13" t="s">
        <v>662</v>
      </c>
      <c r="C669" s="13" t="s">
        <v>171</v>
      </c>
      <c r="D669" s="17">
        <v>37378086</v>
      </c>
      <c r="E669" s="17" t="s">
        <v>172</v>
      </c>
      <c r="F669" s="16" t="s">
        <v>17</v>
      </c>
      <c r="G669" s="13" t="s">
        <v>663</v>
      </c>
      <c r="H669" s="13" t="s">
        <v>357</v>
      </c>
      <c r="I669" s="13" t="s">
        <v>46</v>
      </c>
      <c r="J669" s="13" t="s">
        <v>47</v>
      </c>
      <c r="K669" s="13" t="s">
        <v>108</v>
      </c>
    </row>
    <row r="670" ht="133" customHeight="1" spans="1:11">
      <c r="A670" s="13" t="s">
        <v>661</v>
      </c>
      <c r="B670" s="13" t="s">
        <v>662</v>
      </c>
      <c r="C670" s="13" t="s">
        <v>360</v>
      </c>
      <c r="D670" s="17">
        <v>11922459</v>
      </c>
      <c r="E670" s="17" t="str">
        <f>_xlfn.DISPIMG("ID_6DB34D4F61C44AEEAECBA762085F39A8",1)</f>
        <v>=DISPIMG("ID_6DB34D4F61C44AEEAECBA762085F39A8",1)</v>
      </c>
      <c r="F670" s="16" t="s">
        <v>17</v>
      </c>
      <c r="G670" s="13" t="s">
        <v>663</v>
      </c>
      <c r="H670" s="13" t="s">
        <v>357</v>
      </c>
      <c r="I670" s="13" t="s">
        <v>20</v>
      </c>
      <c r="J670" s="13" t="s">
        <v>47</v>
      </c>
      <c r="K670" s="13" t="s">
        <v>65</v>
      </c>
    </row>
    <row r="671" ht="133" customHeight="1" spans="1:11">
      <c r="A671" s="13" t="s">
        <v>661</v>
      </c>
      <c r="B671" s="13" t="s">
        <v>662</v>
      </c>
      <c r="C671" s="13" t="s">
        <v>211</v>
      </c>
      <c r="D671" s="17">
        <v>44395657</v>
      </c>
      <c r="E671" s="17" t="str">
        <f>_xlfn.DISPIMG("ID_D791DFBB90B04BE589A87C8BD7C40B37",1)</f>
        <v>=DISPIMG("ID_D791DFBB90B04BE589A87C8BD7C40B37",1)</v>
      </c>
      <c r="F671" s="16" t="s">
        <v>17</v>
      </c>
      <c r="G671" s="13" t="s">
        <v>663</v>
      </c>
      <c r="H671" s="13" t="s">
        <v>357</v>
      </c>
      <c r="I671" s="13" t="s">
        <v>210</v>
      </c>
      <c r="J671" s="13" t="s">
        <v>47</v>
      </c>
      <c r="K671" s="13" t="s">
        <v>65</v>
      </c>
    </row>
    <row r="672" ht="90" customHeight="1" spans="1:11">
      <c r="A672" s="13" t="s">
        <v>661</v>
      </c>
      <c r="B672" s="13" t="s">
        <v>662</v>
      </c>
      <c r="C672" s="13" t="s">
        <v>206</v>
      </c>
      <c r="D672" s="17">
        <v>17998101</v>
      </c>
      <c r="E672" s="17" t="str">
        <f>_xlfn.DISPIMG("ID_4E62A435B133472985E691D6DF964245",1)</f>
        <v>=DISPIMG("ID_4E62A435B133472985E691D6DF964245",1)</v>
      </c>
      <c r="F672" s="16" t="s">
        <v>17</v>
      </c>
      <c r="G672" s="13" t="s">
        <v>663</v>
      </c>
      <c r="H672" s="13" t="s">
        <v>357</v>
      </c>
      <c r="I672" s="13" t="s">
        <v>207</v>
      </c>
      <c r="J672" s="13" t="s">
        <v>47</v>
      </c>
      <c r="K672" s="13" t="s">
        <v>65</v>
      </c>
    </row>
    <row r="673" ht="24" spans="1:11">
      <c r="A673" s="13" t="s">
        <v>661</v>
      </c>
      <c r="B673" s="13" t="s">
        <v>662</v>
      </c>
      <c r="C673" s="13" t="s">
        <v>697</v>
      </c>
      <c r="D673" s="17">
        <v>11007438</v>
      </c>
      <c r="E673" s="17" t="s">
        <v>698</v>
      </c>
      <c r="F673" s="16" t="s">
        <v>17</v>
      </c>
      <c r="G673" s="13" t="s">
        <v>663</v>
      </c>
      <c r="H673" s="13" t="s">
        <v>357</v>
      </c>
      <c r="I673" s="13" t="s">
        <v>118</v>
      </c>
      <c r="J673" s="13" t="s">
        <v>47</v>
      </c>
      <c r="K673" s="13" t="s">
        <v>65</v>
      </c>
    </row>
    <row r="674" ht="90" customHeight="1" spans="1:11">
      <c r="A674" s="13" t="s">
        <v>661</v>
      </c>
      <c r="B674" s="13" t="s">
        <v>662</v>
      </c>
      <c r="C674" s="13" t="s">
        <v>209</v>
      </c>
      <c r="D674" s="17">
        <v>43221193</v>
      </c>
      <c r="E674" s="17" t="str">
        <f>_xlfn.DISPIMG("ID_F20677DCD70740EFBCD7B1393414A3B0",1)</f>
        <v>=DISPIMG("ID_F20677DCD70740EFBCD7B1393414A3B0",1)</v>
      </c>
      <c r="F674" s="16" t="s">
        <v>17</v>
      </c>
      <c r="G674" s="13" t="s">
        <v>663</v>
      </c>
      <c r="H674" s="13" t="s">
        <v>357</v>
      </c>
      <c r="I674" s="13" t="s">
        <v>118</v>
      </c>
      <c r="J674" s="13" t="s">
        <v>47</v>
      </c>
      <c r="K674" s="13" t="s">
        <v>65</v>
      </c>
    </row>
    <row r="675" ht="36" spans="1:11">
      <c r="A675" s="13" t="s">
        <v>661</v>
      </c>
      <c r="B675" s="13" t="s">
        <v>662</v>
      </c>
      <c r="C675" s="13" t="s">
        <v>699</v>
      </c>
      <c r="D675" s="17">
        <v>20353217</v>
      </c>
      <c r="E675" s="17" t="s">
        <v>700</v>
      </c>
      <c r="F675" s="16" t="s">
        <v>17</v>
      </c>
      <c r="G675" s="13" t="s">
        <v>663</v>
      </c>
      <c r="H675" s="13" t="s">
        <v>357</v>
      </c>
      <c r="I675" s="13" t="s">
        <v>26</v>
      </c>
      <c r="J675" s="13" t="s">
        <v>47</v>
      </c>
      <c r="K675" s="13" t="s">
        <v>108</v>
      </c>
    </row>
    <row r="676" ht="133" customHeight="1" spans="1:11">
      <c r="A676" s="13" t="s">
        <v>661</v>
      </c>
      <c r="B676" s="13" t="s">
        <v>662</v>
      </c>
      <c r="C676" s="13" t="s">
        <v>178</v>
      </c>
      <c r="D676" s="17">
        <v>39475296</v>
      </c>
      <c r="E676" s="17" t="str">
        <f>_xlfn.DISPIMG("ID_51A35E2C3254419EAACEEC45F7BE6D09",1)</f>
        <v>=DISPIMG("ID_51A35E2C3254419EAACEEC45F7BE6D09",1)</v>
      </c>
      <c r="F676" s="16" t="s">
        <v>17</v>
      </c>
      <c r="G676" s="13" t="s">
        <v>663</v>
      </c>
      <c r="H676" s="13" t="s">
        <v>357</v>
      </c>
      <c r="I676" s="13" t="s">
        <v>31</v>
      </c>
      <c r="J676" s="13" t="s">
        <v>47</v>
      </c>
      <c r="K676" s="13" t="s">
        <v>65</v>
      </c>
    </row>
    <row r="677" ht="24" spans="1:11">
      <c r="A677" s="13" t="s">
        <v>661</v>
      </c>
      <c r="B677" s="13" t="s">
        <v>662</v>
      </c>
      <c r="C677" s="13" t="s">
        <v>327</v>
      </c>
      <c r="D677" s="17">
        <v>68385682</v>
      </c>
      <c r="E677" s="17" t="s">
        <v>328</v>
      </c>
      <c r="F677" s="16" t="s">
        <v>17</v>
      </c>
      <c r="G677" s="13" t="s">
        <v>663</v>
      </c>
      <c r="H677" s="13" t="s">
        <v>357</v>
      </c>
      <c r="I677" s="13" t="s">
        <v>28</v>
      </c>
      <c r="J677" s="13" t="s">
        <v>47</v>
      </c>
      <c r="K677" s="13" t="s">
        <v>65</v>
      </c>
    </row>
    <row r="678" ht="90" customHeight="1" spans="1:11">
      <c r="A678" s="13" t="s">
        <v>661</v>
      </c>
      <c r="B678" s="13" t="s">
        <v>662</v>
      </c>
      <c r="C678" s="13" t="s">
        <v>225</v>
      </c>
      <c r="D678" s="17">
        <v>21949760</v>
      </c>
      <c r="E678" s="17" t="str">
        <f>_xlfn.DISPIMG("ID_5C306D400FF6406EBD3056B473A0C021",1)</f>
        <v>=DISPIMG("ID_5C306D400FF6406EBD3056B473A0C021",1)</v>
      </c>
      <c r="F678" s="16" t="s">
        <v>17</v>
      </c>
      <c r="G678" s="13" t="s">
        <v>663</v>
      </c>
      <c r="H678" s="13" t="s">
        <v>357</v>
      </c>
      <c r="I678" s="13" t="s">
        <v>75</v>
      </c>
      <c r="J678" s="13" t="s">
        <v>47</v>
      </c>
      <c r="K678" s="13" t="s">
        <v>65</v>
      </c>
    </row>
    <row r="679" spans="1:11">
      <c r="A679" s="13" t="s">
        <v>661</v>
      </c>
      <c r="B679" s="13" t="s">
        <v>662</v>
      </c>
      <c r="C679" s="13" t="s">
        <v>197</v>
      </c>
      <c r="D679" s="17">
        <v>23321535</v>
      </c>
      <c r="E679" s="17" t="s">
        <v>172</v>
      </c>
      <c r="F679" s="16" t="s">
        <v>17</v>
      </c>
      <c r="G679" s="13" t="s">
        <v>663</v>
      </c>
      <c r="H679" s="13" t="s">
        <v>357</v>
      </c>
      <c r="I679" s="13" t="s">
        <v>24</v>
      </c>
      <c r="J679" s="13" t="s">
        <v>47</v>
      </c>
      <c r="K679" s="13" t="s">
        <v>108</v>
      </c>
    </row>
    <row r="680" ht="24" spans="1:11">
      <c r="A680" s="13" t="s">
        <v>661</v>
      </c>
      <c r="B680" s="13" t="s">
        <v>662</v>
      </c>
      <c r="C680" s="13" t="s">
        <v>329</v>
      </c>
      <c r="D680" s="17">
        <v>82437230</v>
      </c>
      <c r="E680" s="17" t="s">
        <v>330</v>
      </c>
      <c r="F680" s="16" t="s">
        <v>17</v>
      </c>
      <c r="G680" s="13" t="s">
        <v>663</v>
      </c>
      <c r="H680" s="13" t="s">
        <v>357</v>
      </c>
      <c r="I680" s="13" t="s">
        <v>20</v>
      </c>
      <c r="J680" s="13" t="s">
        <v>47</v>
      </c>
      <c r="K680" s="13" t="s">
        <v>65</v>
      </c>
    </row>
    <row r="681" ht="133" customHeight="1" spans="1:11">
      <c r="A681" s="13" t="s">
        <v>661</v>
      </c>
      <c r="B681" s="13" t="s">
        <v>662</v>
      </c>
      <c r="C681" s="13" t="s">
        <v>701</v>
      </c>
      <c r="D681" s="17">
        <v>69675694</v>
      </c>
      <c r="E681" s="17" t="str">
        <f>_xlfn.DISPIMG("ID_EC4FD170C7334682BD07238D06C53B5E",1)</f>
        <v>=DISPIMG("ID_EC4FD170C7334682BD07238D06C53B5E",1)</v>
      </c>
      <c r="F681" s="16" t="s">
        <v>702</v>
      </c>
      <c r="G681" s="13" t="s">
        <v>663</v>
      </c>
      <c r="H681" s="13" t="s">
        <v>357</v>
      </c>
      <c r="I681" s="13" t="s">
        <v>101</v>
      </c>
      <c r="J681" s="13" t="s">
        <v>47</v>
      </c>
      <c r="K681" s="13" t="s">
        <v>609</v>
      </c>
    </row>
    <row r="682" ht="133" customHeight="1" spans="1:11">
      <c r="A682" s="13" t="s">
        <v>661</v>
      </c>
      <c r="B682" s="13" t="s">
        <v>662</v>
      </c>
      <c r="C682" s="13" t="s">
        <v>208</v>
      </c>
      <c r="D682" s="17">
        <v>31349507</v>
      </c>
      <c r="E682" s="17" t="str">
        <f>_xlfn.DISPIMG("ID_0318A0917C55416FB1155B562FA597EB",1)</f>
        <v>=DISPIMG("ID_0318A0917C55416FB1155B562FA597EB",1)</v>
      </c>
      <c r="F682" s="16" t="s">
        <v>17</v>
      </c>
      <c r="G682" s="13" t="s">
        <v>663</v>
      </c>
      <c r="H682" s="13" t="s">
        <v>357</v>
      </c>
      <c r="I682" s="13" t="s">
        <v>36</v>
      </c>
      <c r="J682" s="13" t="s">
        <v>47</v>
      </c>
      <c r="K682" s="13" t="s">
        <v>65</v>
      </c>
    </row>
    <row r="683" ht="15" customHeight="1" spans="1:11">
      <c r="A683" s="13" t="s">
        <v>642</v>
      </c>
      <c r="B683" s="13" t="s">
        <v>643</v>
      </c>
      <c r="C683" s="13" t="s">
        <v>703</v>
      </c>
      <c r="D683" s="17">
        <v>25856056</v>
      </c>
      <c r="E683" s="15" t="s">
        <v>16</v>
      </c>
      <c r="F683" s="16" t="s">
        <v>17</v>
      </c>
      <c r="G683" s="13" t="s">
        <v>663</v>
      </c>
      <c r="H683" s="13" t="s">
        <v>357</v>
      </c>
      <c r="I683" s="13" t="s">
        <v>26</v>
      </c>
      <c r="J683" s="13" t="s">
        <v>47</v>
      </c>
      <c r="K683" s="13" t="s">
        <v>22</v>
      </c>
    </row>
    <row r="684" ht="36" spans="1:11">
      <c r="A684" s="13" t="s">
        <v>642</v>
      </c>
      <c r="B684" s="13" t="s">
        <v>643</v>
      </c>
      <c r="C684" s="13" t="s">
        <v>704</v>
      </c>
      <c r="D684" s="17">
        <v>73806820</v>
      </c>
      <c r="E684" s="18" t="s">
        <v>705</v>
      </c>
      <c r="F684" s="16" t="s">
        <v>17</v>
      </c>
      <c r="G684" s="13" t="s">
        <v>663</v>
      </c>
      <c r="H684" s="13" t="s">
        <v>357</v>
      </c>
      <c r="I684" s="13" t="s">
        <v>68</v>
      </c>
      <c r="J684" s="13" t="s">
        <v>47</v>
      </c>
      <c r="K684" s="13" t="s">
        <v>609</v>
      </c>
    </row>
    <row r="685" ht="24" spans="1:11">
      <c r="A685" s="13" t="s">
        <v>642</v>
      </c>
      <c r="B685" s="13" t="s">
        <v>643</v>
      </c>
      <c r="C685" s="13" t="s">
        <v>706</v>
      </c>
      <c r="D685" s="17">
        <v>75802499</v>
      </c>
      <c r="E685" s="20" t="s">
        <v>449</v>
      </c>
      <c r="F685" s="16" t="s">
        <v>17</v>
      </c>
      <c r="G685" s="13" t="s">
        <v>663</v>
      </c>
      <c r="H685" s="13" t="s">
        <v>357</v>
      </c>
      <c r="I685" s="13" t="s">
        <v>707</v>
      </c>
      <c r="J685" s="13" t="s">
        <v>47</v>
      </c>
      <c r="K685" s="13" t="s">
        <v>108</v>
      </c>
    </row>
    <row r="686" ht="24" spans="1:11">
      <c r="A686" s="13" t="s">
        <v>642</v>
      </c>
      <c r="B686" s="13" t="s">
        <v>643</v>
      </c>
      <c r="C686" s="13" t="s">
        <v>708</v>
      </c>
      <c r="D686" s="17">
        <v>40163393</v>
      </c>
      <c r="E686" s="15" t="s">
        <v>16</v>
      </c>
      <c r="F686" s="16" t="s">
        <v>17</v>
      </c>
      <c r="G686" s="13" t="s">
        <v>663</v>
      </c>
      <c r="H686" s="13" t="s">
        <v>357</v>
      </c>
      <c r="I686" s="13" t="s">
        <v>31</v>
      </c>
      <c r="J686" s="13" t="s">
        <v>47</v>
      </c>
      <c r="K686" s="13" t="s">
        <v>22</v>
      </c>
    </row>
    <row r="687" ht="24" spans="1:11">
      <c r="A687" s="13" t="s">
        <v>642</v>
      </c>
      <c r="B687" s="13" t="s">
        <v>643</v>
      </c>
      <c r="C687" s="13" t="s">
        <v>709</v>
      </c>
      <c r="D687" s="17">
        <v>45973036</v>
      </c>
      <c r="E687" s="15" t="s">
        <v>167</v>
      </c>
      <c r="F687" s="16" t="s">
        <v>17</v>
      </c>
      <c r="G687" s="13" t="s">
        <v>663</v>
      </c>
      <c r="H687" s="13" t="s">
        <v>357</v>
      </c>
      <c r="I687" s="13" t="s">
        <v>207</v>
      </c>
      <c r="J687" s="13" t="s">
        <v>47</v>
      </c>
      <c r="K687" s="13" t="s">
        <v>22</v>
      </c>
    </row>
    <row r="688" ht="36" spans="1:11">
      <c r="A688" s="13" t="s">
        <v>642</v>
      </c>
      <c r="B688" s="13" t="s">
        <v>643</v>
      </c>
      <c r="C688" s="13" t="s">
        <v>710</v>
      </c>
      <c r="D688" s="17">
        <v>91712888</v>
      </c>
      <c r="E688" s="17" t="s">
        <v>711</v>
      </c>
      <c r="F688" s="16" t="s">
        <v>17</v>
      </c>
      <c r="G688" s="13" t="s">
        <v>663</v>
      </c>
      <c r="H688" s="13" t="s">
        <v>357</v>
      </c>
      <c r="I688" s="13" t="s">
        <v>75</v>
      </c>
      <c r="J688" s="13" t="s">
        <v>47</v>
      </c>
      <c r="K688" s="13" t="s">
        <v>694</v>
      </c>
    </row>
    <row r="689" ht="24" spans="1:11">
      <c r="A689" s="13" t="s">
        <v>642</v>
      </c>
      <c r="B689" s="13" t="s">
        <v>643</v>
      </c>
      <c r="C689" s="13" t="s">
        <v>712</v>
      </c>
      <c r="D689" s="17">
        <v>16031490</v>
      </c>
      <c r="E689" s="15" t="s">
        <v>16</v>
      </c>
      <c r="F689" s="16" t="s">
        <v>17</v>
      </c>
      <c r="G689" s="13" t="s">
        <v>663</v>
      </c>
      <c r="H689" s="13" t="s">
        <v>357</v>
      </c>
      <c r="I689" s="13" t="s">
        <v>75</v>
      </c>
      <c r="J689" s="13" t="s">
        <v>47</v>
      </c>
      <c r="K689" s="13" t="s">
        <v>22</v>
      </c>
    </row>
    <row r="690" ht="48" spans="1:11">
      <c r="A690" s="13" t="s">
        <v>642</v>
      </c>
      <c r="B690" s="13" t="s">
        <v>643</v>
      </c>
      <c r="C690" s="13" t="s">
        <v>713</v>
      </c>
      <c r="D690" s="17">
        <v>83624525</v>
      </c>
      <c r="E690" s="17" t="s">
        <v>714</v>
      </c>
      <c r="F690" s="16" t="s">
        <v>17</v>
      </c>
      <c r="G690" s="13" t="s">
        <v>663</v>
      </c>
      <c r="H690" s="13" t="s">
        <v>357</v>
      </c>
      <c r="I690" s="13" t="s">
        <v>707</v>
      </c>
      <c r="J690" s="13" t="s">
        <v>47</v>
      </c>
      <c r="K690" s="13" t="s">
        <v>694</v>
      </c>
    </row>
    <row r="691" ht="24" spans="1:11">
      <c r="A691" s="13" t="s">
        <v>642</v>
      </c>
      <c r="B691" s="13" t="s">
        <v>643</v>
      </c>
      <c r="C691" s="13" t="s">
        <v>715</v>
      </c>
      <c r="D691" s="17">
        <v>16595958</v>
      </c>
      <c r="E691" s="20" t="s">
        <v>716</v>
      </c>
      <c r="F691" s="16" t="s">
        <v>17</v>
      </c>
      <c r="G691" s="13" t="s">
        <v>663</v>
      </c>
      <c r="H691" s="13" t="s">
        <v>357</v>
      </c>
      <c r="I691" s="13" t="s">
        <v>717</v>
      </c>
      <c r="J691" s="13" t="s">
        <v>47</v>
      </c>
      <c r="K691" s="13" t="s">
        <v>108</v>
      </c>
    </row>
    <row r="692" ht="24" spans="1:11">
      <c r="A692" s="13" t="s">
        <v>642</v>
      </c>
      <c r="B692" s="13" t="s">
        <v>643</v>
      </c>
      <c r="C692" s="13" t="s">
        <v>718</v>
      </c>
      <c r="D692" s="17">
        <v>19277469</v>
      </c>
      <c r="E692" s="20" t="s">
        <v>135</v>
      </c>
      <c r="F692" s="16" t="s">
        <v>17</v>
      </c>
      <c r="G692" s="13" t="s">
        <v>663</v>
      </c>
      <c r="H692" s="13" t="s">
        <v>357</v>
      </c>
      <c r="I692" s="13" t="s">
        <v>81</v>
      </c>
      <c r="J692" s="13" t="s">
        <v>47</v>
      </c>
      <c r="K692" s="13" t="s">
        <v>108</v>
      </c>
    </row>
    <row r="693" ht="48" spans="1:11">
      <c r="A693" s="13" t="s">
        <v>642</v>
      </c>
      <c r="B693" s="13" t="s">
        <v>643</v>
      </c>
      <c r="C693" s="13" t="s">
        <v>719</v>
      </c>
      <c r="D693" s="17">
        <v>99032016</v>
      </c>
      <c r="E693" s="15" t="s">
        <v>720</v>
      </c>
      <c r="F693" s="16" t="s">
        <v>17</v>
      </c>
      <c r="G693" s="13" t="s">
        <v>663</v>
      </c>
      <c r="H693" s="13" t="s">
        <v>357</v>
      </c>
      <c r="I693" s="13" t="s">
        <v>75</v>
      </c>
      <c r="J693" s="13" t="s">
        <v>47</v>
      </c>
      <c r="K693" s="13" t="s">
        <v>22</v>
      </c>
    </row>
    <row r="694" ht="36" spans="1:11">
      <c r="A694" s="13" t="s">
        <v>642</v>
      </c>
      <c r="B694" s="13" t="s">
        <v>643</v>
      </c>
      <c r="C694" s="13" t="s">
        <v>721</v>
      </c>
      <c r="D694" s="17">
        <v>96672058</v>
      </c>
      <c r="E694" s="17" t="s">
        <v>722</v>
      </c>
      <c r="F694" s="16" t="s">
        <v>17</v>
      </c>
      <c r="G694" s="13" t="s">
        <v>663</v>
      </c>
      <c r="H694" s="13" t="s">
        <v>357</v>
      </c>
      <c r="I694" s="13" t="s">
        <v>64</v>
      </c>
      <c r="J694" s="13" t="s">
        <v>47</v>
      </c>
      <c r="K694" s="13" t="s">
        <v>65</v>
      </c>
    </row>
    <row r="695" ht="48" spans="1:11">
      <c r="A695" s="13" t="s">
        <v>642</v>
      </c>
      <c r="B695" s="13" t="s">
        <v>643</v>
      </c>
      <c r="C695" s="13" t="s">
        <v>723</v>
      </c>
      <c r="D695" s="17">
        <v>10443761</v>
      </c>
      <c r="E695" s="20" t="s">
        <v>724</v>
      </c>
      <c r="F695" s="16" t="s">
        <v>17</v>
      </c>
      <c r="G695" s="13" t="s">
        <v>663</v>
      </c>
      <c r="H695" s="13" t="s">
        <v>357</v>
      </c>
      <c r="I695" s="13" t="s">
        <v>75</v>
      </c>
      <c r="J695" s="13" t="s">
        <v>47</v>
      </c>
      <c r="K695" s="13" t="s">
        <v>108</v>
      </c>
    </row>
    <row r="696" spans="1:11">
      <c r="A696" s="13" t="s">
        <v>725</v>
      </c>
      <c r="B696" s="13" t="s">
        <v>726</v>
      </c>
      <c r="C696" s="13" t="s">
        <v>540</v>
      </c>
      <c r="D696" s="17">
        <v>47341061</v>
      </c>
      <c r="E696" s="18" t="s">
        <v>530</v>
      </c>
      <c r="F696" s="16" t="s">
        <v>17</v>
      </c>
      <c r="G696" s="13" t="s">
        <v>663</v>
      </c>
      <c r="H696" s="13" t="s">
        <v>357</v>
      </c>
      <c r="I696" s="13" t="s">
        <v>36</v>
      </c>
      <c r="J696" s="13" t="s">
        <v>47</v>
      </c>
      <c r="K696" s="13" t="s">
        <v>38</v>
      </c>
    </row>
    <row r="697" spans="1:11">
      <c r="A697" s="13" t="s">
        <v>725</v>
      </c>
      <c r="B697" s="13" t="s">
        <v>726</v>
      </c>
      <c r="C697" s="13" t="s">
        <v>539</v>
      </c>
      <c r="D697" s="17">
        <v>82912147</v>
      </c>
      <c r="E697" s="18" t="s">
        <v>530</v>
      </c>
      <c r="F697" s="16" t="s">
        <v>17</v>
      </c>
      <c r="G697" s="13" t="s">
        <v>663</v>
      </c>
      <c r="H697" s="13" t="s">
        <v>357</v>
      </c>
      <c r="I697" s="13" t="s">
        <v>94</v>
      </c>
      <c r="J697" s="13" t="s">
        <v>47</v>
      </c>
      <c r="K697" s="13" t="s">
        <v>38</v>
      </c>
    </row>
    <row r="698" ht="36" spans="1:11">
      <c r="A698" s="13" t="s">
        <v>725</v>
      </c>
      <c r="B698" s="13" t="s">
        <v>726</v>
      </c>
      <c r="C698" s="13" t="s">
        <v>727</v>
      </c>
      <c r="D698" s="17">
        <v>86160463</v>
      </c>
      <c r="E698" s="18" t="s">
        <v>728</v>
      </c>
      <c r="F698" s="16" t="s">
        <v>17</v>
      </c>
      <c r="G698" s="13" t="s">
        <v>663</v>
      </c>
      <c r="H698" s="13" t="s">
        <v>357</v>
      </c>
      <c r="I698" s="13" t="s">
        <v>28</v>
      </c>
      <c r="J698" s="13" t="s">
        <v>47</v>
      </c>
      <c r="K698" s="13" t="s">
        <v>729</v>
      </c>
    </row>
    <row r="699" spans="1:11">
      <c r="A699" s="13" t="s">
        <v>725</v>
      </c>
      <c r="B699" s="13" t="s">
        <v>726</v>
      </c>
      <c r="C699" s="13" t="s">
        <v>219</v>
      </c>
      <c r="D699" s="17">
        <v>45355891</v>
      </c>
      <c r="E699" s="18" t="s">
        <v>530</v>
      </c>
      <c r="F699" s="16" t="s">
        <v>17</v>
      </c>
      <c r="G699" s="13" t="s">
        <v>663</v>
      </c>
      <c r="H699" s="13" t="s">
        <v>357</v>
      </c>
      <c r="I699" s="13" t="s">
        <v>94</v>
      </c>
      <c r="J699" s="13" t="s">
        <v>47</v>
      </c>
      <c r="K699" s="13" t="s">
        <v>38</v>
      </c>
    </row>
    <row r="700" spans="1:11">
      <c r="A700" s="13" t="s">
        <v>725</v>
      </c>
      <c r="B700" s="13" t="s">
        <v>726</v>
      </c>
      <c r="C700" s="13" t="s">
        <v>396</v>
      </c>
      <c r="D700" s="17">
        <v>87891126</v>
      </c>
      <c r="E700" s="18" t="s">
        <v>530</v>
      </c>
      <c r="F700" s="16" t="s">
        <v>17</v>
      </c>
      <c r="G700" s="13" t="s">
        <v>663</v>
      </c>
      <c r="H700" s="13" t="s">
        <v>357</v>
      </c>
      <c r="I700" s="13" t="s">
        <v>20</v>
      </c>
      <c r="J700" s="13" t="s">
        <v>47</v>
      </c>
      <c r="K700" s="13" t="s">
        <v>38</v>
      </c>
    </row>
    <row r="701" ht="24" spans="1:11">
      <c r="A701" s="13" t="s">
        <v>103</v>
      </c>
      <c r="B701" s="13" t="s">
        <v>104</v>
      </c>
      <c r="C701" s="13" t="s">
        <v>514</v>
      </c>
      <c r="D701" s="18" t="s">
        <v>730</v>
      </c>
      <c r="E701" s="18" t="s">
        <v>107</v>
      </c>
      <c r="F701" s="16" t="s">
        <v>17</v>
      </c>
      <c r="G701" s="13" t="s">
        <v>663</v>
      </c>
      <c r="H701" s="13" t="s">
        <v>357</v>
      </c>
      <c r="I701" s="13" t="s">
        <v>20</v>
      </c>
      <c r="J701" s="13"/>
      <c r="K701" s="13" t="s">
        <v>108</v>
      </c>
    </row>
    <row r="702" spans="1:11">
      <c r="A702" s="13" t="s">
        <v>731</v>
      </c>
      <c r="B702" s="13" t="s">
        <v>732</v>
      </c>
      <c r="C702" s="13" t="s">
        <v>58</v>
      </c>
      <c r="D702" s="17" t="s">
        <v>733</v>
      </c>
      <c r="E702" s="17" t="s">
        <v>56</v>
      </c>
      <c r="F702" s="16" t="s">
        <v>17</v>
      </c>
      <c r="G702" s="13" t="s">
        <v>663</v>
      </c>
      <c r="H702" s="13" t="s">
        <v>357</v>
      </c>
      <c r="I702" s="13" t="s">
        <v>59</v>
      </c>
      <c r="J702" s="13" t="s">
        <v>47</v>
      </c>
      <c r="K702" s="13" t="s">
        <v>38</v>
      </c>
    </row>
    <row r="703" spans="1:11">
      <c r="A703" s="13" t="s">
        <v>731</v>
      </c>
      <c r="B703" s="13" t="s">
        <v>732</v>
      </c>
      <c r="C703" s="13" t="s">
        <v>55</v>
      </c>
      <c r="D703" s="17">
        <v>98224405</v>
      </c>
      <c r="E703" s="17" t="s">
        <v>56</v>
      </c>
      <c r="F703" s="16" t="s">
        <v>17</v>
      </c>
      <c r="G703" s="13" t="s">
        <v>663</v>
      </c>
      <c r="H703" s="13" t="s">
        <v>357</v>
      </c>
      <c r="I703" s="13" t="s">
        <v>57</v>
      </c>
      <c r="J703" s="13" t="s">
        <v>47</v>
      </c>
      <c r="K703" s="13" t="s">
        <v>38</v>
      </c>
    </row>
    <row r="704" ht="24" spans="1:11">
      <c r="A704" s="13" t="s">
        <v>734</v>
      </c>
      <c r="B704" s="13" t="s">
        <v>735</v>
      </c>
      <c r="C704" s="13" t="s">
        <v>261</v>
      </c>
      <c r="D704" s="29">
        <v>19968983</v>
      </c>
      <c r="E704" s="17" t="s">
        <v>262</v>
      </c>
      <c r="F704" s="16" t="s">
        <v>17</v>
      </c>
      <c r="G704" s="13" t="s">
        <v>663</v>
      </c>
      <c r="H704" s="13" t="s">
        <v>357</v>
      </c>
      <c r="I704" s="13" t="s">
        <v>210</v>
      </c>
      <c r="J704" s="13" t="s">
        <v>47</v>
      </c>
      <c r="K704" s="13" t="s">
        <v>65</v>
      </c>
    </row>
    <row r="705" ht="24" spans="1:11">
      <c r="A705" s="13" t="s">
        <v>734</v>
      </c>
      <c r="B705" s="13" t="s">
        <v>735</v>
      </c>
      <c r="C705" s="13" t="s">
        <v>263</v>
      </c>
      <c r="D705" s="29">
        <v>85598606</v>
      </c>
      <c r="E705" s="17" t="s">
        <v>264</v>
      </c>
      <c r="F705" s="16" t="s">
        <v>17</v>
      </c>
      <c r="G705" s="13" t="s">
        <v>663</v>
      </c>
      <c r="H705" s="13" t="s">
        <v>357</v>
      </c>
      <c r="I705" s="13" t="s">
        <v>28</v>
      </c>
      <c r="J705" s="13" t="s">
        <v>47</v>
      </c>
      <c r="K705" s="13" t="s">
        <v>65</v>
      </c>
    </row>
    <row r="706" ht="133" customHeight="1" spans="1:11">
      <c r="A706" s="13" t="s">
        <v>734</v>
      </c>
      <c r="B706" s="13" t="s">
        <v>735</v>
      </c>
      <c r="C706" s="13" t="s">
        <v>266</v>
      </c>
      <c r="D706" s="29">
        <v>45580005</v>
      </c>
      <c r="E706" s="17" t="str">
        <f>_xlfn.DISPIMG("ID_DAD8CFF7A82942B299DB1419D8695C9C",1)</f>
        <v>=DISPIMG("ID_DAD8CFF7A82942B299DB1419D8695C9C",1)</v>
      </c>
      <c r="F706" s="16" t="s">
        <v>17</v>
      </c>
      <c r="G706" s="13" t="s">
        <v>663</v>
      </c>
      <c r="H706" s="13" t="s">
        <v>357</v>
      </c>
      <c r="I706" s="13" t="s">
        <v>36</v>
      </c>
      <c r="J706" s="13" t="s">
        <v>47</v>
      </c>
      <c r="K706" s="13" t="s">
        <v>65</v>
      </c>
    </row>
    <row r="707" ht="133" customHeight="1" spans="1:11">
      <c r="A707" s="13" t="s">
        <v>734</v>
      </c>
      <c r="B707" s="13" t="s">
        <v>735</v>
      </c>
      <c r="C707" s="13" t="s">
        <v>265</v>
      </c>
      <c r="D707" s="29">
        <v>91234845</v>
      </c>
      <c r="E707" s="17" t="str">
        <f>_xlfn.DISPIMG("ID_3D8CFF6A05EC441290C82B6338509AAD",1)</f>
        <v>=DISPIMG("ID_3D8CFF6A05EC441290C82B6338509AAD",1)</v>
      </c>
      <c r="F707" s="16" t="s">
        <v>17</v>
      </c>
      <c r="G707" s="13" t="s">
        <v>663</v>
      </c>
      <c r="H707" s="13" t="s">
        <v>357</v>
      </c>
      <c r="I707" s="13" t="s">
        <v>31</v>
      </c>
      <c r="J707" s="13" t="s">
        <v>47</v>
      </c>
      <c r="K707" s="13" t="s">
        <v>65</v>
      </c>
    </row>
    <row r="708" ht="24" spans="1:11">
      <c r="A708" s="13" t="s">
        <v>734</v>
      </c>
      <c r="B708" s="13" t="s">
        <v>735</v>
      </c>
      <c r="C708" s="13" t="s">
        <v>258</v>
      </c>
      <c r="D708" s="29">
        <v>89155630</v>
      </c>
      <c r="E708" s="17" t="s">
        <v>259</v>
      </c>
      <c r="F708" s="16" t="s">
        <v>17</v>
      </c>
      <c r="G708" s="13" t="s">
        <v>663</v>
      </c>
      <c r="H708" s="13" t="s">
        <v>357</v>
      </c>
      <c r="I708" s="13" t="s">
        <v>26</v>
      </c>
      <c r="J708" s="13" t="s">
        <v>47</v>
      </c>
      <c r="K708" s="13" t="s">
        <v>65</v>
      </c>
    </row>
    <row r="709" spans="1:11">
      <c r="A709" s="13" t="s">
        <v>142</v>
      </c>
      <c r="B709" s="13" t="s">
        <v>143</v>
      </c>
      <c r="C709" s="13" t="s">
        <v>222</v>
      </c>
      <c r="D709" s="17">
        <v>69542004</v>
      </c>
      <c r="E709" s="18" t="s">
        <v>123</v>
      </c>
      <c r="F709" s="16" t="s">
        <v>17</v>
      </c>
      <c r="G709" s="13" t="s">
        <v>663</v>
      </c>
      <c r="H709" s="13" t="s">
        <v>357</v>
      </c>
      <c r="I709" s="13" t="s">
        <v>118</v>
      </c>
      <c r="J709" s="13"/>
      <c r="K709" s="13" t="s">
        <v>38</v>
      </c>
    </row>
    <row r="710" spans="1:11">
      <c r="A710" s="13" t="s">
        <v>736</v>
      </c>
      <c r="B710" s="13" t="s">
        <v>737</v>
      </c>
      <c r="C710" s="13" t="s">
        <v>346</v>
      </c>
      <c r="D710" s="17">
        <v>94125257</v>
      </c>
      <c r="E710" s="18" t="s">
        <v>347</v>
      </c>
      <c r="F710" s="16" t="s">
        <v>17</v>
      </c>
      <c r="G710" s="13" t="s">
        <v>663</v>
      </c>
      <c r="H710" s="13" t="s">
        <v>357</v>
      </c>
      <c r="I710" s="13" t="s">
        <v>94</v>
      </c>
      <c r="J710" s="13" t="s">
        <v>47</v>
      </c>
      <c r="K710" s="13" t="s">
        <v>38</v>
      </c>
    </row>
    <row r="711" spans="1:11">
      <c r="A711" s="13" t="s">
        <v>736</v>
      </c>
      <c r="B711" s="13" t="s">
        <v>737</v>
      </c>
      <c r="C711" s="13" t="s">
        <v>351</v>
      </c>
      <c r="D711" s="17">
        <v>91250247</v>
      </c>
      <c r="E711" s="18" t="s">
        <v>347</v>
      </c>
      <c r="F711" s="16" t="s">
        <v>17</v>
      </c>
      <c r="G711" s="13" t="s">
        <v>663</v>
      </c>
      <c r="H711" s="13" t="s">
        <v>357</v>
      </c>
      <c r="I711" s="13" t="s">
        <v>31</v>
      </c>
      <c r="J711" s="13" t="s">
        <v>47</v>
      </c>
      <c r="K711" s="13" t="s">
        <v>38</v>
      </c>
    </row>
    <row r="712" spans="1:11">
      <c r="A712" s="13" t="s">
        <v>736</v>
      </c>
      <c r="B712" s="13" t="s">
        <v>737</v>
      </c>
      <c r="C712" s="13" t="s">
        <v>348</v>
      </c>
      <c r="D712" s="17">
        <v>18083825</v>
      </c>
      <c r="E712" s="18" t="s">
        <v>347</v>
      </c>
      <c r="F712" s="16" t="s">
        <v>17</v>
      </c>
      <c r="G712" s="13" t="s">
        <v>663</v>
      </c>
      <c r="H712" s="13" t="s">
        <v>357</v>
      </c>
      <c r="I712" s="13" t="s">
        <v>26</v>
      </c>
      <c r="J712" s="13" t="s">
        <v>47</v>
      </c>
      <c r="K712" s="13" t="s">
        <v>38</v>
      </c>
    </row>
    <row r="713" spans="1:11">
      <c r="A713" s="13" t="s">
        <v>736</v>
      </c>
      <c r="B713" s="13" t="s">
        <v>737</v>
      </c>
      <c r="C713" s="13" t="s">
        <v>349</v>
      </c>
      <c r="D713" s="17">
        <v>24031512</v>
      </c>
      <c r="E713" s="18" t="s">
        <v>347</v>
      </c>
      <c r="F713" s="16" t="s">
        <v>17</v>
      </c>
      <c r="G713" s="13" t="s">
        <v>663</v>
      </c>
      <c r="H713" s="13" t="s">
        <v>357</v>
      </c>
      <c r="I713" s="13" t="s">
        <v>28</v>
      </c>
      <c r="J713" s="13" t="s">
        <v>47</v>
      </c>
      <c r="K713" s="13" t="s">
        <v>38</v>
      </c>
    </row>
    <row r="714" spans="1:11">
      <c r="A714" s="13" t="s">
        <v>736</v>
      </c>
      <c r="B714" s="13" t="s">
        <v>737</v>
      </c>
      <c r="C714" s="13" t="s">
        <v>350</v>
      </c>
      <c r="D714" s="17">
        <v>92937255</v>
      </c>
      <c r="E714" s="18" t="s">
        <v>347</v>
      </c>
      <c r="F714" s="16" t="s">
        <v>17</v>
      </c>
      <c r="G714" s="13" t="s">
        <v>663</v>
      </c>
      <c r="H714" s="13" t="s">
        <v>357</v>
      </c>
      <c r="I714" s="13" t="s">
        <v>31</v>
      </c>
      <c r="J714" s="13" t="s">
        <v>47</v>
      </c>
      <c r="K714" s="13" t="s">
        <v>38</v>
      </c>
    </row>
    <row r="715" ht="24" spans="1:11">
      <c r="A715" s="13">
        <v>1120900404</v>
      </c>
      <c r="B715" s="13" t="s">
        <v>61</v>
      </c>
      <c r="C715" s="13" t="s">
        <v>535</v>
      </c>
      <c r="D715" s="29">
        <v>45434507</v>
      </c>
      <c r="E715" s="17" t="s">
        <v>738</v>
      </c>
      <c r="F715" s="16" t="s">
        <v>739</v>
      </c>
      <c r="G715" s="28">
        <v>44709</v>
      </c>
      <c r="H715" s="13" t="s">
        <v>19</v>
      </c>
      <c r="I715" s="13">
        <v>58</v>
      </c>
      <c r="J715" s="13"/>
      <c r="K715" s="13" t="s">
        <v>65</v>
      </c>
    </row>
    <row r="716" spans="4:4">
      <c r="D716" s="38"/>
    </row>
    <row r="717" spans="4:4">
      <c r="D717" s="38"/>
    </row>
    <row r="718" spans="4:4">
      <c r="D718" s="38"/>
    </row>
    <row r="719" spans="4:4">
      <c r="D719" s="38"/>
    </row>
    <row r="720" spans="4:4">
      <c r="D720" s="38"/>
    </row>
    <row r="721" spans="4:4">
      <c r="D721" s="38"/>
    </row>
    <row r="722" spans="4:4">
      <c r="D722" s="38"/>
    </row>
    <row r="723" spans="4:4">
      <c r="D723" s="38"/>
    </row>
    <row r="724" spans="4:4">
      <c r="D724" s="38"/>
    </row>
    <row r="725" spans="4:4">
      <c r="D725" s="38"/>
    </row>
    <row r="726" spans="4:4">
      <c r="D726" s="38"/>
    </row>
    <row r="727" spans="4:4">
      <c r="D727" s="38"/>
    </row>
    <row r="728" spans="4:4">
      <c r="D728" s="38"/>
    </row>
    <row r="729" spans="4:4">
      <c r="D729" s="38"/>
    </row>
    <row r="730" spans="4:4">
      <c r="D730" s="38"/>
    </row>
    <row r="731" spans="4:4">
      <c r="D731" s="38"/>
    </row>
    <row r="732" spans="4:4">
      <c r="D732" s="38"/>
    </row>
    <row r="733" spans="4:4">
      <c r="D733" s="38"/>
    </row>
    <row r="734" spans="4:4">
      <c r="D734" s="38"/>
    </row>
    <row r="735" spans="4:4">
      <c r="D735" s="38"/>
    </row>
    <row r="736" spans="4:4">
      <c r="D736" s="38"/>
    </row>
    <row r="737" spans="4:4">
      <c r="D737" s="38"/>
    </row>
    <row r="738" spans="4:4">
      <c r="D738" s="38"/>
    </row>
    <row r="739" spans="4:4">
      <c r="D739" s="38"/>
    </row>
    <row r="740" spans="4:4">
      <c r="D740" s="38"/>
    </row>
    <row r="741" spans="4:4">
      <c r="D741" s="38"/>
    </row>
    <row r="742" spans="4:4">
      <c r="D742" s="38"/>
    </row>
    <row r="743" spans="4:4">
      <c r="D743" s="38"/>
    </row>
    <row r="744" spans="4:4">
      <c r="D744" s="38"/>
    </row>
    <row r="745" spans="4:4">
      <c r="D745" s="38"/>
    </row>
    <row r="746" spans="4:4">
      <c r="D746" s="38"/>
    </row>
    <row r="747" spans="4:4">
      <c r="D747" s="38"/>
    </row>
    <row r="748" spans="4:4">
      <c r="D748" s="38"/>
    </row>
    <row r="749" spans="4:4">
      <c r="D749" s="38"/>
    </row>
    <row r="750" spans="4:4">
      <c r="D750" s="38"/>
    </row>
    <row r="751" spans="4:4">
      <c r="D751" s="38"/>
    </row>
    <row r="752" spans="4:4">
      <c r="D752" s="38"/>
    </row>
    <row r="753" spans="4:4">
      <c r="D753" s="38"/>
    </row>
    <row r="754" spans="4:4">
      <c r="D754" s="38"/>
    </row>
    <row r="755" spans="4:4">
      <c r="D755" s="38"/>
    </row>
    <row r="756" spans="4:4">
      <c r="D756" s="38"/>
    </row>
    <row r="757" spans="4:4">
      <c r="D757" s="38"/>
    </row>
    <row r="758" spans="4:4">
      <c r="D758" s="38"/>
    </row>
    <row r="759" spans="4:4">
      <c r="D759" s="38"/>
    </row>
    <row r="760" spans="4:4">
      <c r="D760" s="38"/>
    </row>
    <row r="761" spans="4:4">
      <c r="D761" s="38"/>
    </row>
    <row r="762" spans="4:4">
      <c r="D762" s="38"/>
    </row>
    <row r="763" spans="4:4">
      <c r="D763" s="38"/>
    </row>
    <row r="764" spans="4:4">
      <c r="D764" s="38"/>
    </row>
    <row r="765" spans="4:4">
      <c r="D765" s="38"/>
    </row>
    <row r="766" spans="4:4">
      <c r="D766" s="38"/>
    </row>
    <row r="767" spans="4:4">
      <c r="D767" s="38"/>
    </row>
    <row r="768" spans="4:4">
      <c r="D768" s="38"/>
    </row>
    <row r="769" spans="4:4">
      <c r="D769" s="38"/>
    </row>
    <row r="770" spans="4:4">
      <c r="D770" s="38"/>
    </row>
    <row r="771" spans="4:4">
      <c r="D771" s="38"/>
    </row>
    <row r="772" spans="4:4">
      <c r="D772" s="38"/>
    </row>
    <row r="773" spans="4:4">
      <c r="D773" s="38"/>
    </row>
    <row r="774" spans="4:4">
      <c r="D774" s="38"/>
    </row>
    <row r="775" spans="4:4">
      <c r="D775" s="38"/>
    </row>
    <row r="776" spans="4:4">
      <c r="D776" s="38"/>
    </row>
    <row r="777" spans="4:4">
      <c r="D777" s="38"/>
    </row>
    <row r="778" spans="4:4">
      <c r="D778" s="38"/>
    </row>
    <row r="779" spans="4:4">
      <c r="D779" s="38"/>
    </row>
    <row r="780" spans="4:4">
      <c r="D780" s="38"/>
    </row>
    <row r="781" spans="4:4">
      <c r="D781" s="38"/>
    </row>
    <row r="782" spans="4:4">
      <c r="D782" s="38"/>
    </row>
    <row r="783" spans="4:4">
      <c r="D783" s="38"/>
    </row>
    <row r="784" spans="4:4">
      <c r="D784" s="38"/>
    </row>
    <row r="785" spans="4:4">
      <c r="D785" s="38"/>
    </row>
    <row r="786" spans="4:4">
      <c r="D786" s="38"/>
    </row>
    <row r="787" spans="4:4">
      <c r="D787" s="38"/>
    </row>
    <row r="788" spans="4:4">
      <c r="D788" s="38"/>
    </row>
    <row r="789" spans="4:4">
      <c r="D789" s="38"/>
    </row>
    <row r="790" spans="4:4">
      <c r="D790" s="38"/>
    </row>
    <row r="791" spans="4:4">
      <c r="D791" s="38"/>
    </row>
    <row r="792" spans="4:4">
      <c r="D792" s="38"/>
    </row>
    <row r="793" spans="4:4">
      <c r="D793" s="38"/>
    </row>
    <row r="794" spans="4:4">
      <c r="D794" s="38"/>
    </row>
    <row r="795" spans="4:4">
      <c r="D795" s="38"/>
    </row>
    <row r="796" spans="4:4">
      <c r="D796" s="38"/>
    </row>
    <row r="797" spans="4:4">
      <c r="D797" s="38"/>
    </row>
    <row r="798" spans="4:4">
      <c r="D798" s="38"/>
    </row>
    <row r="799" spans="4:4">
      <c r="D799" s="38"/>
    </row>
    <row r="800" spans="4:4">
      <c r="D800" s="38"/>
    </row>
    <row r="801" spans="4:4">
      <c r="D801" s="38"/>
    </row>
    <row r="802" spans="4:4">
      <c r="D802" s="38"/>
    </row>
    <row r="803" spans="4:4">
      <c r="D803" s="38"/>
    </row>
    <row r="804" spans="4:4">
      <c r="D804" s="38"/>
    </row>
    <row r="805" spans="4:4">
      <c r="D805" s="38"/>
    </row>
    <row r="806" spans="4:4">
      <c r="D806" s="38"/>
    </row>
    <row r="807" spans="4:4">
      <c r="D807" s="38"/>
    </row>
    <row r="808" spans="4:4">
      <c r="D808" s="38"/>
    </row>
    <row r="809" spans="4:4">
      <c r="D809" s="38"/>
    </row>
    <row r="810" spans="4:4">
      <c r="D810" s="38"/>
    </row>
    <row r="811" spans="4:4">
      <c r="D811" s="38"/>
    </row>
    <row r="812" spans="4:4">
      <c r="D812" s="38"/>
    </row>
    <row r="813" spans="4:4">
      <c r="D813" s="38"/>
    </row>
    <row r="814" spans="4:4">
      <c r="D814" s="38"/>
    </row>
    <row r="815" spans="4:4">
      <c r="D815" s="38"/>
    </row>
    <row r="816" spans="4:4">
      <c r="D816" s="38"/>
    </row>
    <row r="817" spans="4:4">
      <c r="D817" s="38"/>
    </row>
    <row r="818" spans="4:4">
      <c r="D818" s="38"/>
    </row>
    <row r="819" spans="4:4">
      <c r="D819" s="38"/>
    </row>
    <row r="820" spans="4:4">
      <c r="D820" s="38"/>
    </row>
    <row r="821" spans="4:4">
      <c r="D821" s="38"/>
    </row>
    <row r="822" spans="4:4">
      <c r="D822" s="38"/>
    </row>
    <row r="823" spans="4:4">
      <c r="D823" s="38"/>
    </row>
    <row r="824" spans="4:4">
      <c r="D824" s="38"/>
    </row>
    <row r="825" spans="4:4">
      <c r="D825" s="38"/>
    </row>
    <row r="826" spans="4:4">
      <c r="D826" s="38"/>
    </row>
    <row r="827" spans="4:4">
      <c r="D827" s="38"/>
    </row>
    <row r="828" spans="4:4">
      <c r="D828" s="38"/>
    </row>
    <row r="829" spans="4:4">
      <c r="D829" s="38"/>
    </row>
    <row r="830" spans="4:4">
      <c r="D830" s="38"/>
    </row>
    <row r="831" spans="4:4">
      <c r="D831" s="38"/>
    </row>
    <row r="832" spans="4:4">
      <c r="D832" s="38"/>
    </row>
    <row r="833" spans="4:4">
      <c r="D833" s="38"/>
    </row>
    <row r="834" spans="4:4">
      <c r="D834" s="38"/>
    </row>
    <row r="835" spans="4:4">
      <c r="D835" s="38"/>
    </row>
    <row r="836" spans="4:4">
      <c r="D836" s="38"/>
    </row>
    <row r="837" spans="4:4">
      <c r="D837" s="38"/>
    </row>
    <row r="838" spans="4:4">
      <c r="D838" s="38"/>
    </row>
    <row r="839" spans="4:4">
      <c r="D839" s="38"/>
    </row>
    <row r="840" spans="4:4">
      <c r="D840" s="38"/>
    </row>
    <row r="841" spans="4:4">
      <c r="D841" s="39"/>
    </row>
  </sheetData>
  <autoFilter ref="A4:K715">
    <extLst/>
  </autoFilter>
  <mergeCells count="2">
    <mergeCell ref="A3:K3"/>
    <mergeCell ref="A1:K2"/>
  </mergeCells>
  <pageMargins left="0.7" right="0.7" top="0.75" bottom="0.75" header="0.3" footer="0.3"/>
  <headerFooter>
    <oddFooter>&amp;C
&amp;10第&amp;P页 / 共&amp;N页&amp;R&amp;10 辽宁对外经贸学院
2022年05月22日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0522辽宁对外经贸学院 2021-2022-2 21-22-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八腿战马</cp:lastModifiedBy>
  <dcterms:created xsi:type="dcterms:W3CDTF">2022-05-21T14:02:00Z</dcterms:created>
  <dcterms:modified xsi:type="dcterms:W3CDTF">2022-05-26T10:00:57Z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BC0A13CC64D546BE83FCFF4A2B7BA0CC</vt:lpwstr>
  </property>
</Properties>
</file>